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ählerstände" sheetId="1" state="visible" r:id="rId3"/>
    <sheet name="1_8_0" sheetId="2" state="visible" r:id="rId4"/>
    <sheet name="1_8_0_EUR" sheetId="3" state="visible" r:id="rId5"/>
    <sheet name="2_8_0" sheetId="4" state="visible" r:id="rId6"/>
    <sheet name="2_8_0_EUR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<sst xmlns="http://schemas.openxmlformats.org/spreadsheetml/2006/main" count="32" uniqueCount="20">
  <si>
    <t xml:space="preserve">Haushaltsstrom</t>
  </si>
  <si>
    <t xml:space="preserve">Kosten pro kWh</t>
  </si>
  <si>
    <t xml:space="preserve">Zählernummer</t>
  </si>
  <si>
    <t xml:space="preserve">1emh12345678901</t>
  </si>
  <si>
    <t xml:space="preserve">Verbrauchsstelle</t>
  </si>
  <si>
    <t xml:space="preserve">Einspeisevergütung</t>
  </si>
  <si>
    <t xml:space="preserve">lfd</t>
  </si>
  <si>
    <t xml:space="preserve">Datum</t>
  </si>
  <si>
    <t xml:space="preserve">Jahr</t>
  </si>
  <si>
    <t xml:space="preserve">Monat</t>
  </si>
  <si>
    <r>
      <rPr>
        <b val="true"/>
        <sz val="11"/>
        <color rgb="FF000000"/>
        <rFont val="Tahoma"/>
        <family val="2"/>
        <charset val="1"/>
      </rPr>
      <t xml:space="preserve">∑ </t>
    </r>
    <r>
      <rPr>
        <b val="true"/>
        <sz val="11"/>
        <color rgb="FF000000"/>
        <rFont val="Calibri"/>
        <family val="2"/>
        <charset val="1"/>
      </rPr>
      <t xml:space="preserve">Tage</t>
    </r>
  </si>
  <si>
    <t xml:space="preserve">1.8.0</t>
  </si>
  <si>
    <t xml:space="preserve">kWh</t>
  </si>
  <si>
    <t xml:space="preserve">€/kWh</t>
  </si>
  <si>
    <t xml:space="preserve">Euro</t>
  </si>
  <si>
    <t xml:space="preserve">2.8.0</t>
  </si>
  <si>
    <t xml:space="preserve">Gesamt Verbrauch</t>
  </si>
  <si>
    <t xml:space="preserve">Δ</t>
  </si>
  <si>
    <t xml:space="preserve">⌀ p.t.</t>
  </si>
  <si>
    <t xml:space="preserve">Gesamt Einspeisung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</si>
</sst>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0\ [$€-407];[RED]\-#,##0.000\ [$€-407]"/>
    <numFmt numFmtId="166" formatCode="#,##0.0000\ [$€-407];[RED]\-#,##0.0000\ [$€-407]"/>
    <numFmt numFmtId="167" formatCode="@"/>
    <numFmt numFmtId="168" formatCode="dd/mm/yyyy"/>
    <numFmt numFmtId="169" formatCode="General"/>
    <numFmt numFmtId="170" formatCode="#,###&quot; kWh&quot;;[RED]\-#,###&quot; kWh&quot;"/>
    <numFmt numFmtId="171" formatCode="#,##0.00\ [$€-407];[RED]\-#,##0.00\ [$€-407]"/>
    <numFmt numFmtId="172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color rgb="FF000000"/>
      <name val="Tahoma"/>
      <family val="2"/>
      <charset val="1"/>
    </font>
    <font>
      <b val="true"/>
      <sz val="11"/>
      <color rgb="FF000000"/>
      <name val="Tahoma"/>
      <family val="0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4C7DC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2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4.75"/>
    <col collapsed="false" customWidth="false" hidden="false" outlineLevel="0" max="2" min="2" style="2" width="11.5"/>
    <col collapsed="false" customWidth="true" hidden="false" outlineLevel="0" max="3" min="3" style="2" width="4.4"/>
    <col collapsed="false" customWidth="true" hidden="false" outlineLevel="0" max="4" min="4" style="2" width="5.25"/>
    <col collapsed="false" customWidth="true" hidden="false" outlineLevel="0" max="5" min="5" style="1" width="7.16"/>
    <col collapsed="false" customWidth="true" hidden="false" outlineLevel="0" max="6" min="6" style="2" width="17.56"/>
    <col collapsed="false" customWidth="true" hidden="false" outlineLevel="0" max="7" min="7" style="2" width="15.27"/>
    <col collapsed="false" customWidth="true" hidden="false" outlineLevel="0" max="8" min="8" style="2" width="9.6"/>
    <col collapsed="false" customWidth="true" hidden="false" outlineLevel="0" max="9" min="9" style="2" width="14.4"/>
    <col collapsed="false" customWidth="true" hidden="false" outlineLevel="0" max="11" min="10" style="2" width="10.73"/>
    <col collapsed="false" customWidth="true" hidden="false" outlineLevel="0" max="12" min="12" style="2" width="18.79"/>
    <col collapsed="false" customWidth="true" hidden="false" outlineLevel="0" max="16" min="14" style="2" width="10.73"/>
    <col collapsed="false" customWidth="true" hidden="false" outlineLevel="0" max="17" min="17" style="2" width="11.83"/>
  </cols>
  <sheetData>
    <row r="1" customFormat="false" ht="13.8" hidden="false" customHeight="false" outlineLevel="0" collapsed="false">
      <c r="B1" s="3"/>
      <c r="C1" s="4"/>
      <c r="D1" s="4"/>
      <c r="E1" s="5"/>
      <c r="F1" s="4"/>
      <c r="G1" s="4"/>
      <c r="H1" s="4"/>
      <c r="I1" s="4"/>
      <c r="J1" s="4"/>
      <c r="K1" s="4"/>
      <c r="L1" s="4"/>
      <c r="M1" s="4"/>
    </row>
    <row r="2" customFormat="false" ht="15" hidden="false" customHeight="false" outlineLevel="0" collapsed="false">
      <c r="B2" s="6"/>
      <c r="F2" s="7" t="s">
        <v>0</v>
      </c>
      <c r="G2" s="8"/>
      <c r="H2" s="8"/>
      <c r="I2" s="9" t="s">
        <v>1</v>
      </c>
      <c r="J2" s="8"/>
      <c r="K2" s="8"/>
    </row>
    <row r="3" customFormat="false" ht="13.8" hidden="false" customHeight="false" outlineLevel="0" collapsed="false">
      <c r="B3" s="6"/>
      <c r="F3" s="10" t="s">
        <v>2</v>
      </c>
      <c r="G3" s="11" t="s">
        <v>3</v>
      </c>
      <c r="I3" s="12" t="n">
        <v>0.35</v>
      </c>
    </row>
    <row r="4" customFormat="false" ht="13.8" hidden="false" customHeight="false" outlineLevel="0" collapsed="false">
      <c r="B4" s="13"/>
      <c r="C4" s="14"/>
      <c r="D4" s="14"/>
      <c r="E4" s="15"/>
      <c r="F4" s="16" t="s">
        <v>4</v>
      </c>
      <c r="G4" s="16" t="s">
        <v>4</v>
      </c>
      <c r="H4" s="14"/>
      <c r="I4" s="14"/>
      <c r="J4" s="14"/>
      <c r="K4" s="14"/>
      <c r="L4" s="14"/>
      <c r="M4" s="17" t="s">
        <v>5</v>
      </c>
      <c r="N4" s="18" t="n">
        <f aca="false">0.056</f>
        <v>0.056</v>
      </c>
    </row>
    <row r="5" customFormat="false" ht="15.65" hidden="false" customHeight="false" outlineLevel="0" collapsed="false">
      <c r="A5" s="19" t="s">
        <v>6</v>
      </c>
      <c r="B5" s="19" t="s">
        <v>7</v>
      </c>
      <c r="C5" s="20" t="s">
        <v>8</v>
      </c>
      <c r="D5" s="20" t="s">
        <v>9</v>
      </c>
      <c r="E5" s="21" t="s">
        <v>10</v>
      </c>
      <c r="F5" s="22" t="s">
        <v>11</v>
      </c>
      <c r="G5" s="21" t="s">
        <v>12</v>
      </c>
      <c r="H5" s="21" t="s">
        <v>12</v>
      </c>
      <c r="I5" s="21" t="s">
        <v>13</v>
      </c>
      <c r="J5" s="21" t="s">
        <v>14</v>
      </c>
      <c r="K5" s="21" t="s">
        <v>14</v>
      </c>
      <c r="L5" s="22" t="s">
        <v>15</v>
      </c>
      <c r="M5" s="21" t="s">
        <v>12</v>
      </c>
      <c r="N5" s="22"/>
      <c r="O5" s="21" t="s">
        <v>12</v>
      </c>
      <c r="P5" s="21" t="s">
        <v>14</v>
      </c>
    </row>
    <row r="6" customFormat="false" ht="13.8" hidden="false" customHeight="false" outlineLevel="0" collapsed="false">
      <c r="A6" s="19"/>
      <c r="B6" s="19"/>
      <c r="C6" s="20"/>
      <c r="D6" s="20"/>
      <c r="E6" s="22"/>
      <c r="F6" s="22" t="s">
        <v>16</v>
      </c>
      <c r="G6" s="23" t="s">
        <v>17</v>
      </c>
      <c r="H6" s="23" t="s">
        <v>18</v>
      </c>
      <c r="I6" s="23"/>
      <c r="J6" s="23" t="s">
        <v>17</v>
      </c>
      <c r="K6" s="23" t="s">
        <v>18</v>
      </c>
      <c r="L6" s="22" t="s">
        <v>19</v>
      </c>
      <c r="M6" s="23" t="s">
        <v>17</v>
      </c>
      <c r="N6" s="23" t="s">
        <v>14</v>
      </c>
      <c r="O6" s="23" t="s">
        <v>18</v>
      </c>
      <c r="P6" s="23" t="s">
        <v>18</v>
      </c>
    </row>
    <row r="7" customFormat="false" ht="13.8" hidden="false" customHeight="false" outlineLevel="0" collapsed="false">
      <c r="A7" s="24" t="n">
        <v>1</v>
      </c>
      <c r="B7" s="25" t="n">
        <v>45383</v>
      </c>
      <c r="C7" s="26" t="n">
        <f aca="false">IF(B7="","",YEAR(B7))</f>
        <v>2024</v>
      </c>
      <c r="D7" s="26" t="n">
        <f aca="false">IF(B7="","",MONTH(B7))</f>
        <v>4</v>
      </c>
      <c r="E7" s="24"/>
      <c r="F7" s="27" t="n">
        <v>500</v>
      </c>
      <c r="L7" s="27" t="n">
        <v>10000</v>
      </c>
      <c r="M7" s="28"/>
      <c r="N7" s="28"/>
      <c r="O7" s="28"/>
      <c r="P7" s="28"/>
    </row>
    <row r="8" customFormat="false" ht="13.8" hidden="false" customHeight="false" outlineLevel="0" collapsed="false">
      <c r="A8" s="24" t="n">
        <v>2</v>
      </c>
      <c r="B8" s="25" t="n">
        <v>45384</v>
      </c>
      <c r="C8" s="26" t="n">
        <f aca="false">IF(B8="","",YEAR(B8))</f>
        <v>2024</v>
      </c>
      <c r="D8" s="26" t="n">
        <f aca="false">IF(B8="","",MONTH(B8))</f>
        <v>4</v>
      </c>
      <c r="E8" s="24" t="n">
        <f aca="false">IF($B8="","",_xlfn.DAYS($B8,$B7))</f>
        <v>1</v>
      </c>
      <c r="F8" s="27" t="n">
        <v>502</v>
      </c>
      <c r="G8" s="28" t="n">
        <f aca="false">IF(F8="","",F8-F7)</f>
        <v>2</v>
      </c>
      <c r="H8" s="28" t="n">
        <f aca="false">IF(B8="","",G8/$E8)</f>
        <v>2</v>
      </c>
      <c r="I8" s="29" t="n">
        <f aca="false">$I$3</f>
        <v>0.35</v>
      </c>
      <c r="J8" s="29" t="n">
        <f aca="false">IF(B8="","",G8*I8)</f>
        <v>0.7</v>
      </c>
      <c r="K8" s="29" t="n">
        <f aca="false">IF(B8="","",H8*I8)</f>
        <v>0.7</v>
      </c>
      <c r="L8" s="27" t="n">
        <v>10020</v>
      </c>
      <c r="M8" s="28" t="n">
        <f aca="false">IF(L8="","",L8-L7)</f>
        <v>20</v>
      </c>
      <c r="N8" s="29" t="n">
        <f aca="false">IF(M8="","",M8*$N$4)</f>
        <v>1.12</v>
      </c>
      <c r="O8" s="28" t="n">
        <f aca="false">IF(B8="","",M8/$E8)</f>
        <v>20</v>
      </c>
      <c r="P8" s="30" t="n">
        <f aca="false">IF(O8="","",O8*N$4)</f>
        <v>1.12</v>
      </c>
    </row>
    <row r="9" customFormat="false" ht="13.8" hidden="false" customHeight="false" outlineLevel="0" collapsed="false">
      <c r="A9" s="24" t="n">
        <v>3</v>
      </c>
      <c r="B9" s="25" t="n">
        <v>45385</v>
      </c>
      <c r="C9" s="26" t="n">
        <f aca="false">IF(B9="","",YEAR(B9))</f>
        <v>2024</v>
      </c>
      <c r="D9" s="26" t="n">
        <f aca="false">IF(B9="","",MONTH(B9))</f>
        <v>4</v>
      </c>
      <c r="E9" s="24" t="n">
        <f aca="false">IF(B9="","",_xlfn.DAYS(B9,B8))</f>
        <v>1</v>
      </c>
      <c r="F9" s="27" t="n">
        <v>506</v>
      </c>
      <c r="G9" s="28" t="n">
        <f aca="false">IF(F9="","",F9-F8)</f>
        <v>4</v>
      </c>
      <c r="H9" s="28" t="n">
        <f aca="false">IF(B9="","",G9/$E9)</f>
        <v>4</v>
      </c>
      <c r="I9" s="29" t="n">
        <f aca="false">$I$3</f>
        <v>0.35</v>
      </c>
      <c r="J9" s="29" t="n">
        <f aca="false">IF(B9="","",G9*I9)</f>
        <v>1.4</v>
      </c>
      <c r="K9" s="29" t="n">
        <f aca="false">IF(B9="","",H9*I9)</f>
        <v>1.4</v>
      </c>
      <c r="L9" s="27" t="n">
        <v>10040</v>
      </c>
      <c r="M9" s="28" t="n">
        <f aca="false">IF(L9="","",L9-L8)</f>
        <v>20</v>
      </c>
      <c r="N9" s="29" t="n">
        <f aca="false">IF(M9="","",M9*$N$4)</f>
        <v>1.12</v>
      </c>
      <c r="O9" s="28" t="n">
        <f aca="false">IF(B9="","",M9/$E9)</f>
        <v>20</v>
      </c>
      <c r="P9" s="30" t="n">
        <f aca="false">IF(O9="","",O9*N$4)</f>
        <v>1.12</v>
      </c>
    </row>
    <row r="10" customFormat="false" ht="13.8" hidden="false" customHeight="false" outlineLevel="0" collapsed="false">
      <c r="A10" s="24" t="n">
        <v>4</v>
      </c>
      <c r="B10" s="25" t="n">
        <v>45386</v>
      </c>
      <c r="C10" s="26" t="n">
        <f aca="false">IF(B10="","",YEAR(B10))</f>
        <v>2024</v>
      </c>
      <c r="D10" s="26" t="n">
        <f aca="false">IF(B10="","",MONTH(B10))</f>
        <v>4</v>
      </c>
      <c r="E10" s="24" t="n">
        <f aca="false">IF(B10="","",_xlfn.DAYS(B10,B9))</f>
        <v>1</v>
      </c>
      <c r="F10" s="27" t="n">
        <v>510</v>
      </c>
      <c r="G10" s="28" t="n">
        <f aca="false">IF(F10="","",F10-F9)</f>
        <v>4</v>
      </c>
      <c r="H10" s="28" t="n">
        <f aca="false">IF(B10="","",G10/$E10)</f>
        <v>4</v>
      </c>
      <c r="I10" s="29" t="n">
        <f aca="false">$I$3</f>
        <v>0.35</v>
      </c>
      <c r="J10" s="29" t="n">
        <f aca="false">IF(B10="","",G10*I10)</f>
        <v>1.4</v>
      </c>
      <c r="K10" s="29" t="n">
        <f aca="false">IF(B10="","",H10*I10)</f>
        <v>1.4</v>
      </c>
      <c r="L10" s="27" t="n">
        <v>10060</v>
      </c>
      <c r="M10" s="28" t="n">
        <f aca="false">IF(L10="","",L10-L9)</f>
        <v>20</v>
      </c>
      <c r="N10" s="29" t="n">
        <f aca="false">IF(M10="","",M10*$N$4)</f>
        <v>1.12</v>
      </c>
      <c r="O10" s="28" t="n">
        <f aca="false">IF(B10="","",M10/$E10)</f>
        <v>20</v>
      </c>
      <c r="P10" s="30" t="n">
        <f aca="false">IF(O10="","",O10*N$4)</f>
        <v>1.12</v>
      </c>
    </row>
    <row r="11" customFormat="false" ht="13.8" hidden="false" customHeight="false" outlineLevel="0" collapsed="false">
      <c r="A11" s="24" t="n">
        <v>5</v>
      </c>
      <c r="B11" s="25" t="n">
        <v>45387</v>
      </c>
      <c r="C11" s="26" t="n">
        <f aca="false">IF(B11="","",YEAR(B11))</f>
        <v>2024</v>
      </c>
      <c r="D11" s="26" t="n">
        <f aca="false">IF(B11="","",MONTH(B11))</f>
        <v>4</v>
      </c>
      <c r="E11" s="24" t="n">
        <f aca="false">IF(B11="","",_xlfn.DAYS(B11,B10))</f>
        <v>1</v>
      </c>
      <c r="F11" s="27" t="n">
        <v>510</v>
      </c>
      <c r="G11" s="28" t="n">
        <f aca="false">IF(F11="","",F11-F10)</f>
        <v>0</v>
      </c>
      <c r="H11" s="28" t="n">
        <f aca="false">IF(B11="","",G11/$E11)</f>
        <v>0</v>
      </c>
      <c r="I11" s="29" t="n">
        <f aca="false">$I$3</f>
        <v>0.35</v>
      </c>
      <c r="J11" s="29" t="n">
        <f aca="false">IF(B11="","",G11*I11)</f>
        <v>0</v>
      </c>
      <c r="K11" s="29" t="n">
        <f aca="false">IF(B11="","",H11*I11)</f>
        <v>0</v>
      </c>
      <c r="L11" s="27" t="n">
        <v>10080</v>
      </c>
      <c r="M11" s="28" t="n">
        <f aca="false">IF(L11="","",L11-L10)</f>
        <v>20</v>
      </c>
      <c r="N11" s="29" t="n">
        <f aca="false">IF(M11="","",M11*$N$4)</f>
        <v>1.12</v>
      </c>
      <c r="O11" s="28" t="n">
        <f aca="false">IF(B11="","",M11/$E11)</f>
        <v>20</v>
      </c>
      <c r="P11" s="30" t="n">
        <f aca="false">IF(O11="","",O11*N$4)</f>
        <v>1.12</v>
      </c>
    </row>
    <row r="12" customFormat="false" ht="13.8" hidden="false" customHeight="false" outlineLevel="0" collapsed="false">
      <c r="A12" s="24" t="n">
        <v>6</v>
      </c>
      <c r="B12" s="25" t="n">
        <v>45388</v>
      </c>
      <c r="C12" s="26" t="n">
        <f aca="false">IF(B12="","",YEAR(B12))</f>
        <v>2024</v>
      </c>
      <c r="D12" s="26" t="n">
        <f aca="false">IF(B12="","",MONTH(B12))</f>
        <v>4</v>
      </c>
      <c r="E12" s="24" t="n">
        <f aca="false">IF(B12="","",_xlfn.DAYS(B12,B11))</f>
        <v>1</v>
      </c>
      <c r="F12" s="27" t="n">
        <v>510</v>
      </c>
      <c r="G12" s="28" t="n">
        <f aca="false">IF(F12="","",F12-F11)</f>
        <v>0</v>
      </c>
      <c r="H12" s="28" t="n">
        <f aca="false">IF(B12="","",G12/$E12)</f>
        <v>0</v>
      </c>
      <c r="I12" s="29" t="n">
        <f aca="false">$I$3</f>
        <v>0.35</v>
      </c>
      <c r="J12" s="29" t="n">
        <f aca="false">IF(B12="","",G12*I12)</f>
        <v>0</v>
      </c>
      <c r="K12" s="29" t="n">
        <f aca="false">IF(B12="","",H12*I12)</f>
        <v>0</v>
      </c>
      <c r="L12" s="27" t="n">
        <v>10100</v>
      </c>
      <c r="M12" s="28" t="n">
        <f aca="false">IF(L12="","",L12-L11)</f>
        <v>20</v>
      </c>
      <c r="N12" s="29" t="n">
        <f aca="false">IF(M12="","",M12*$N$4)</f>
        <v>1.12</v>
      </c>
      <c r="O12" s="28" t="n">
        <f aca="false">IF(B12="","",M12/$E12)</f>
        <v>20</v>
      </c>
      <c r="P12" s="30" t="n">
        <f aca="false">IF(O12="","",O12*N$4)</f>
        <v>1.12</v>
      </c>
    </row>
    <row r="13" customFormat="false" ht="13.8" hidden="false" customHeight="false" outlineLevel="0" collapsed="false">
      <c r="A13" s="24" t="n">
        <v>7</v>
      </c>
      <c r="B13" s="25" t="n">
        <v>45389</v>
      </c>
      <c r="C13" s="26" t="n">
        <f aca="false">IF(B13="","",YEAR(B13))</f>
        <v>2024</v>
      </c>
      <c r="D13" s="26" t="n">
        <f aca="false">IF(B13="","",MONTH(B13))</f>
        <v>4</v>
      </c>
      <c r="E13" s="24" t="n">
        <f aca="false">IF(B13="","",_xlfn.DAYS(B13,B12))</f>
        <v>1</v>
      </c>
      <c r="F13" s="27" t="n">
        <v>510</v>
      </c>
      <c r="G13" s="28" t="n">
        <f aca="false">IF(F13="","",F13-F12)</f>
        <v>0</v>
      </c>
      <c r="H13" s="28" t="n">
        <f aca="false">IF(B13="","",G13/$E13)</f>
        <v>0</v>
      </c>
      <c r="I13" s="29" t="n">
        <f aca="false">$I$3</f>
        <v>0.35</v>
      </c>
      <c r="J13" s="29" t="n">
        <f aca="false">IF(B13="","",G13*I13)</f>
        <v>0</v>
      </c>
      <c r="K13" s="29" t="n">
        <f aca="false">IF(B13="","",H13*I13)</f>
        <v>0</v>
      </c>
      <c r="L13" s="27" t="n">
        <v>10120</v>
      </c>
      <c r="M13" s="28" t="n">
        <f aca="false">IF(L13="","",L13-L12)</f>
        <v>20</v>
      </c>
      <c r="N13" s="29" t="n">
        <f aca="false">IF(M13="","",M13*$N$4)</f>
        <v>1.12</v>
      </c>
      <c r="O13" s="28" t="n">
        <f aca="false">IF(B13="","",M13/$E13)</f>
        <v>20</v>
      </c>
      <c r="P13" s="30" t="n">
        <f aca="false">IF(O13="","",O13*N$4)</f>
        <v>1.12</v>
      </c>
    </row>
    <row r="14" customFormat="false" ht="13.8" hidden="false" customHeight="false" outlineLevel="0" collapsed="false">
      <c r="A14" s="24" t="n">
        <v>8</v>
      </c>
      <c r="B14" s="25" t="n">
        <v>45390</v>
      </c>
      <c r="C14" s="26" t="n">
        <f aca="false">IF(B14="","",YEAR(B14))</f>
        <v>2024</v>
      </c>
      <c r="D14" s="26" t="n">
        <f aca="false">IF(B14="","",MONTH(B14))</f>
        <v>4</v>
      </c>
      <c r="E14" s="24" t="n">
        <f aca="false">IF(B14="","",_xlfn.DAYS(B14,B13))</f>
        <v>1</v>
      </c>
      <c r="F14" s="27" t="n">
        <v>511</v>
      </c>
      <c r="G14" s="28" t="n">
        <f aca="false">IF(F14="","",F14-F13)</f>
        <v>1</v>
      </c>
      <c r="H14" s="28" t="n">
        <f aca="false">IF(B14="","",G14/$E14)</f>
        <v>1</v>
      </c>
      <c r="I14" s="29" t="n">
        <f aca="false">$I$3</f>
        <v>0.35</v>
      </c>
      <c r="J14" s="29" t="n">
        <f aca="false">IF(B14="","",G14*I14)</f>
        <v>0.35</v>
      </c>
      <c r="K14" s="29" t="n">
        <f aca="false">IF(B14="","",H14*I14)</f>
        <v>0.35</v>
      </c>
      <c r="L14" s="27" t="n">
        <v>10140</v>
      </c>
      <c r="M14" s="28" t="n">
        <f aca="false">IF(L14="","",L14-L13)</f>
        <v>20</v>
      </c>
      <c r="N14" s="29" t="n">
        <f aca="false">IF(M14="","",M14*$N$4)</f>
        <v>1.12</v>
      </c>
      <c r="O14" s="28" t="n">
        <f aca="false">IF(B14="","",M14/$E14)</f>
        <v>20</v>
      </c>
      <c r="P14" s="30" t="n">
        <f aca="false">IF(O14="","",O14*N$4)</f>
        <v>1.12</v>
      </c>
    </row>
    <row r="15" customFormat="false" ht="13.8" hidden="false" customHeight="false" outlineLevel="0" collapsed="false">
      <c r="A15" s="24" t="n">
        <v>9</v>
      </c>
      <c r="B15" s="25" t="n">
        <v>45391</v>
      </c>
      <c r="C15" s="26" t="n">
        <f aca="false">IF(B15="","",YEAR(B15))</f>
        <v>2024</v>
      </c>
      <c r="D15" s="26" t="n">
        <f aca="false">IF(B15="","",MONTH(B15))</f>
        <v>4</v>
      </c>
      <c r="E15" s="24" t="n">
        <f aca="false">IF(B15="","",_xlfn.DAYS(B15,B14))</f>
        <v>1</v>
      </c>
      <c r="F15" s="27" t="n">
        <v>511</v>
      </c>
      <c r="G15" s="28" t="n">
        <f aca="false">IF(F15="","",F15-F14)</f>
        <v>0</v>
      </c>
      <c r="H15" s="28" t="n">
        <f aca="false">IF(B15="","",G15/$E15)</f>
        <v>0</v>
      </c>
      <c r="I15" s="29" t="n">
        <f aca="false">$I$3</f>
        <v>0.35</v>
      </c>
      <c r="J15" s="29" t="n">
        <f aca="false">IF(B15="","",G15*I15)</f>
        <v>0</v>
      </c>
      <c r="K15" s="29" t="n">
        <f aca="false">IF(B15="","",H15*I15)</f>
        <v>0</v>
      </c>
      <c r="L15" s="27" t="n">
        <v>10160</v>
      </c>
      <c r="M15" s="28" t="n">
        <f aca="false">IF(L15="","",L15-L14)</f>
        <v>20</v>
      </c>
      <c r="N15" s="29" t="n">
        <f aca="false">IF(M15="","",M15*$N$4)</f>
        <v>1.12</v>
      </c>
      <c r="O15" s="28" t="n">
        <f aca="false">IF(B15="","",M15/$E15)</f>
        <v>20</v>
      </c>
      <c r="P15" s="30" t="n">
        <f aca="false">IF(O15="","",O15*N$4)</f>
        <v>1.12</v>
      </c>
    </row>
    <row r="16" customFormat="false" ht="13.8" hidden="false" customHeight="false" outlineLevel="0" collapsed="false">
      <c r="A16" s="24" t="n">
        <v>10</v>
      </c>
      <c r="B16" s="25" t="n">
        <v>45392</v>
      </c>
      <c r="C16" s="26" t="n">
        <f aca="false">IF(B16="","",YEAR(B16))</f>
        <v>2024</v>
      </c>
      <c r="D16" s="26" t="n">
        <f aca="false">IF(B16="","",MONTH(B16))</f>
        <v>4</v>
      </c>
      <c r="E16" s="24" t="n">
        <f aca="false">IF(B16="","",_xlfn.DAYS(B16,B15))</f>
        <v>1</v>
      </c>
      <c r="F16" s="27" t="n">
        <v>511</v>
      </c>
      <c r="G16" s="28" t="n">
        <f aca="false">IF(F16="","",F16-F15)</f>
        <v>0</v>
      </c>
      <c r="H16" s="28" t="n">
        <f aca="false">IF(B16="","",G16/$E16)</f>
        <v>0</v>
      </c>
      <c r="I16" s="29" t="n">
        <f aca="false">$I$3</f>
        <v>0.35</v>
      </c>
      <c r="J16" s="29" t="n">
        <f aca="false">IF(B16="","",G16*I16)</f>
        <v>0</v>
      </c>
      <c r="K16" s="29" t="n">
        <f aca="false">IF(B16="","",H16*I16)</f>
        <v>0</v>
      </c>
      <c r="L16" s="27" t="n">
        <v>10180</v>
      </c>
      <c r="M16" s="28" t="n">
        <f aca="false">IF(L16="","",L16-L15)</f>
        <v>20</v>
      </c>
      <c r="N16" s="29" t="n">
        <f aca="false">IF(M16="","",M16*$N$4)</f>
        <v>1.12</v>
      </c>
      <c r="O16" s="28" t="n">
        <f aca="false">IF(B16="","",M16/$E16)</f>
        <v>20</v>
      </c>
      <c r="P16" s="30" t="n">
        <f aca="false">IF(O16="","",O16*N$4)</f>
        <v>1.12</v>
      </c>
    </row>
    <row r="17" customFormat="false" ht="13.8" hidden="false" customHeight="false" outlineLevel="0" collapsed="false">
      <c r="A17" s="24" t="n">
        <v>11</v>
      </c>
      <c r="B17" s="25" t="n">
        <v>45393</v>
      </c>
      <c r="C17" s="26" t="n">
        <f aca="false">IF(B17="","",YEAR(B17))</f>
        <v>2024</v>
      </c>
      <c r="D17" s="26" t="n">
        <f aca="false">IF(B17="","",MONTH(B17))</f>
        <v>4</v>
      </c>
      <c r="E17" s="24" t="n">
        <f aca="false">IF(B17="","",_xlfn.DAYS(B17,B16))</f>
        <v>1</v>
      </c>
      <c r="F17" s="27" t="n">
        <v>511</v>
      </c>
      <c r="G17" s="28" t="n">
        <f aca="false">IF(F17="","",F17-F16)</f>
        <v>0</v>
      </c>
      <c r="H17" s="28" t="n">
        <f aca="false">IF(B17="","",G17/$E17)</f>
        <v>0</v>
      </c>
      <c r="I17" s="29" t="n">
        <f aca="false">$I$3</f>
        <v>0.35</v>
      </c>
      <c r="J17" s="29" t="n">
        <f aca="false">IF(B17="","",G17*I17)</f>
        <v>0</v>
      </c>
      <c r="K17" s="29" t="n">
        <f aca="false">IF(B17="","",H17*I17)</f>
        <v>0</v>
      </c>
      <c r="L17" s="27" t="n">
        <v>10200</v>
      </c>
      <c r="M17" s="28" t="n">
        <f aca="false">IF(L17="","",L17-L16)</f>
        <v>20</v>
      </c>
      <c r="N17" s="29" t="n">
        <f aca="false">IF(M17="","",M17*$N$4)</f>
        <v>1.12</v>
      </c>
      <c r="O17" s="28" t="n">
        <f aca="false">IF(B17="","",M17/$E17)</f>
        <v>20</v>
      </c>
      <c r="P17" s="30" t="n">
        <f aca="false">IF(O17="","",O17*N$4)</f>
        <v>1.12</v>
      </c>
    </row>
    <row r="18" customFormat="false" ht="13.8" hidden="false" customHeight="false" outlineLevel="0" collapsed="false">
      <c r="A18" s="24" t="n">
        <v>12</v>
      </c>
      <c r="B18" s="25"/>
      <c r="C18" s="26" t="str">
        <f aca="false">IF(B18="","",YEAR(B18))</f>
        <v/>
      </c>
      <c r="D18" s="26" t="str">
        <f aca="false">IF(B18="","",MONTH(B18))</f>
        <v/>
      </c>
      <c r="E18" s="24" t="str">
        <f aca="false">IF(B18="","",_xlfn.DAYS(B18,B17))</f>
        <v/>
      </c>
      <c r="F18" s="27"/>
      <c r="G18" s="28" t="str">
        <f aca="false">IF(F18="","",F18-F17)</f>
        <v/>
      </c>
      <c r="H18" s="28" t="str">
        <f aca="false">IF(B18="","",G18/$E18)</f>
        <v/>
      </c>
      <c r="I18" s="28"/>
      <c r="J18" s="29" t="str">
        <f aca="false">IF(B18="","",G18*I18)</f>
        <v/>
      </c>
      <c r="K18" s="29" t="str">
        <f aca="false">IF(B18="","",H18*I18)</f>
        <v/>
      </c>
      <c r="L18" s="27"/>
      <c r="M18" s="28" t="str">
        <f aca="false">IF(L18="","",L18-L17)</f>
        <v/>
      </c>
      <c r="N18" s="28"/>
      <c r="O18" s="28" t="str">
        <f aca="false">IF(B18="","",M18/$E18)</f>
        <v/>
      </c>
      <c r="P18" s="30" t="str">
        <f aca="false">IF(O18="","",O18*N$4)</f>
        <v/>
      </c>
    </row>
    <row r="19" customFormat="false" ht="13.8" hidden="false" customHeight="false" outlineLevel="0" collapsed="false">
      <c r="A19" s="24" t="n">
        <v>13</v>
      </c>
      <c r="B19" s="25"/>
      <c r="C19" s="26" t="str">
        <f aca="false">IF(B19="","",YEAR(B19))</f>
        <v/>
      </c>
      <c r="D19" s="26" t="str">
        <f aca="false">IF(B19="","",MONTH(B19))</f>
        <v/>
      </c>
      <c r="E19" s="24" t="str">
        <f aca="false">IF(B19="","",_xlfn.DAYS(B19,B18))</f>
        <v/>
      </c>
      <c r="F19" s="27"/>
      <c r="G19" s="28" t="str">
        <f aca="false">IF(F19="","",F19-F18)</f>
        <v/>
      </c>
      <c r="H19" s="28" t="str">
        <f aca="false">IF(B19="","",G19/$E19)</f>
        <v/>
      </c>
      <c r="I19" s="28"/>
      <c r="J19" s="29" t="str">
        <f aca="false">IF(B19="","",G19*I19)</f>
        <v/>
      </c>
      <c r="K19" s="29" t="str">
        <f aca="false">IF(B19="","",H19*I19)</f>
        <v/>
      </c>
      <c r="L19" s="27"/>
      <c r="M19" s="28" t="str">
        <f aca="false">IF(L19="","",L19-L18)</f>
        <v/>
      </c>
      <c r="N19" s="28"/>
      <c r="O19" s="28" t="str">
        <f aca="false">IF(B19="","",M19/$E19)</f>
        <v/>
      </c>
      <c r="P19" s="30" t="str">
        <f aca="false">IF(O19="","",O19*N$4)</f>
        <v/>
      </c>
    </row>
    <row r="20" customFormat="false" ht="13.8" hidden="false" customHeight="false" outlineLevel="0" collapsed="false">
      <c r="A20" s="24" t="n">
        <v>14</v>
      </c>
      <c r="B20" s="25"/>
      <c r="C20" s="26" t="str">
        <f aca="false">IF(B20="","",YEAR(B20))</f>
        <v/>
      </c>
      <c r="D20" s="26" t="str">
        <f aca="false">IF(B20="","",MONTH(B20))</f>
        <v/>
      </c>
      <c r="E20" s="24" t="str">
        <f aca="false">IF(B20="","",_xlfn.DAYS(B20,B19))</f>
        <v/>
      </c>
      <c r="F20" s="27"/>
      <c r="G20" s="28" t="str">
        <f aca="false">IF(F20="","",F20-F19)</f>
        <v/>
      </c>
      <c r="H20" s="28" t="str">
        <f aca="false">IF(B20="","",G20/$E20)</f>
        <v/>
      </c>
      <c r="I20" s="28"/>
      <c r="J20" s="29" t="str">
        <f aca="false">IF(B20="","",G20*I20)</f>
        <v/>
      </c>
      <c r="K20" s="29" t="str">
        <f aca="false">IF(B20="","",H20*I20)</f>
        <v/>
      </c>
      <c r="L20" s="27"/>
      <c r="M20" s="28" t="str">
        <f aca="false">IF(L20="","",L20-L19)</f>
        <v/>
      </c>
      <c r="N20" s="28"/>
      <c r="O20" s="28" t="str">
        <f aca="false">IF(B20="","",M20/$E20)</f>
        <v/>
      </c>
      <c r="P20" s="30" t="str">
        <f aca="false">IF(O20="","",O20*N$4)</f>
        <v/>
      </c>
    </row>
    <row r="21" customFormat="false" ht="13.8" hidden="false" customHeight="false" outlineLevel="0" collapsed="false">
      <c r="A21" s="24" t="n">
        <v>15</v>
      </c>
      <c r="B21" s="25"/>
      <c r="C21" s="26" t="str">
        <f aca="false">IF(B21="","",YEAR(B21))</f>
        <v/>
      </c>
      <c r="D21" s="26" t="str">
        <f aca="false">IF(B21="","",MONTH(B21))</f>
        <v/>
      </c>
      <c r="E21" s="24" t="str">
        <f aca="false">IF(B21="","",_xlfn.DAYS(B21,B20))</f>
        <v/>
      </c>
      <c r="F21" s="27"/>
      <c r="G21" s="28" t="str">
        <f aca="false">IF(F21="","",F21-F20)</f>
        <v/>
      </c>
      <c r="H21" s="28" t="str">
        <f aca="false">IF(B21="","",G21/$E21)</f>
        <v/>
      </c>
      <c r="I21" s="28"/>
      <c r="J21" s="29" t="str">
        <f aca="false">IF(B21="","",G21*I21)</f>
        <v/>
      </c>
      <c r="K21" s="29" t="str">
        <f aca="false">IF(B21="","",H21*I21)</f>
        <v/>
      </c>
      <c r="L21" s="27"/>
      <c r="M21" s="28" t="str">
        <f aca="false">IF(L21="","",L21-L20)</f>
        <v/>
      </c>
      <c r="N21" s="28"/>
      <c r="O21" s="28" t="str">
        <f aca="false">IF(B21="","",M21/$E21)</f>
        <v/>
      </c>
      <c r="P21" s="30" t="str">
        <f aca="false">IF(O21="","",O21*N$4)</f>
        <v/>
      </c>
    </row>
    <row r="22" customFormat="false" ht="13.8" hidden="false" customHeight="false" outlineLevel="0" collapsed="false">
      <c r="A22" s="24" t="n">
        <v>16</v>
      </c>
      <c r="B22" s="25"/>
      <c r="C22" s="26" t="str">
        <f aca="false">IF(B22="","",YEAR(B22))</f>
        <v/>
      </c>
      <c r="D22" s="26" t="str">
        <f aca="false">IF(B22="","",MONTH(B22))</f>
        <v/>
      </c>
      <c r="E22" s="24" t="str">
        <f aca="false">IF(B22="","",_xlfn.DAYS(B22,B21))</f>
        <v/>
      </c>
      <c r="F22" s="27"/>
      <c r="G22" s="28" t="str">
        <f aca="false">IF(F22="","",F22-F21)</f>
        <v/>
      </c>
      <c r="H22" s="28" t="str">
        <f aca="false">IF(B22="","",G22/$E22)</f>
        <v/>
      </c>
      <c r="I22" s="28"/>
      <c r="J22" s="29" t="str">
        <f aca="false">IF(B22="","",G22*I22)</f>
        <v/>
      </c>
      <c r="K22" s="29" t="str">
        <f aca="false">IF(B22="","",H22*I22)</f>
        <v/>
      </c>
      <c r="L22" s="27"/>
      <c r="M22" s="28" t="str">
        <f aca="false">IF(L22="","",L22-L21)</f>
        <v/>
      </c>
      <c r="N22" s="28"/>
      <c r="O22" s="28" t="str">
        <f aca="false">IF(B22="","",M22/$E22)</f>
        <v/>
      </c>
      <c r="P22" s="30" t="str">
        <f aca="false">IF(O22="","",O22*N$4)</f>
        <v/>
      </c>
    </row>
    <row r="23" customFormat="false" ht="13.8" hidden="false" customHeight="false" outlineLevel="0" collapsed="false">
      <c r="A23" s="24" t="n">
        <v>17</v>
      </c>
      <c r="B23" s="25"/>
      <c r="C23" s="26" t="str">
        <f aca="false">IF(B23="","",YEAR(B23))</f>
        <v/>
      </c>
      <c r="D23" s="26" t="str">
        <f aca="false">IF(B23="","",MONTH(B23))</f>
        <v/>
      </c>
      <c r="E23" s="24" t="str">
        <f aca="false">IF(B23="","",_xlfn.DAYS(B23,B22))</f>
        <v/>
      </c>
      <c r="F23" s="27"/>
      <c r="G23" s="28" t="str">
        <f aca="false">IF(F23="","",F23-F22)</f>
        <v/>
      </c>
      <c r="H23" s="28" t="str">
        <f aca="false">IF(B23="","",G23/$E23)</f>
        <v/>
      </c>
      <c r="I23" s="28"/>
      <c r="J23" s="29" t="str">
        <f aca="false">IF(B23="","",G23*I23)</f>
        <v/>
      </c>
      <c r="K23" s="29" t="str">
        <f aca="false">IF(B23="","",H23*I23)</f>
        <v/>
      </c>
      <c r="L23" s="27"/>
      <c r="M23" s="28" t="str">
        <f aca="false">IF(L23="","",L23-L22)</f>
        <v/>
      </c>
      <c r="N23" s="28"/>
      <c r="O23" s="28" t="str">
        <f aca="false">IF(B23="","",M23/$E23)</f>
        <v/>
      </c>
      <c r="P23" s="30" t="str">
        <f aca="false">IF(O23="","",O23*N$4)</f>
        <v/>
      </c>
    </row>
    <row r="24" customFormat="false" ht="13.8" hidden="false" customHeight="false" outlineLevel="0" collapsed="false">
      <c r="A24" s="24" t="n">
        <v>18</v>
      </c>
      <c r="B24" s="25"/>
      <c r="C24" s="26" t="str">
        <f aca="false">IF(B24="","",YEAR(B24))</f>
        <v/>
      </c>
      <c r="D24" s="26" t="str">
        <f aca="false">IF(B24="","",MONTH(B24))</f>
        <v/>
      </c>
      <c r="E24" s="24" t="str">
        <f aca="false">IF(B24="","",_xlfn.DAYS(B24,B23))</f>
        <v/>
      </c>
      <c r="F24" s="27"/>
      <c r="G24" s="28" t="str">
        <f aca="false">IF(F24="","",F24-F23)</f>
        <v/>
      </c>
      <c r="H24" s="28" t="str">
        <f aca="false">IF(B24="","",G24/$E24)</f>
        <v/>
      </c>
      <c r="I24" s="28"/>
      <c r="J24" s="29" t="str">
        <f aca="false">IF(B24="","",G24*I24)</f>
        <v/>
      </c>
      <c r="K24" s="29" t="str">
        <f aca="false">IF(B24="","",H24*I24)</f>
        <v/>
      </c>
      <c r="L24" s="27"/>
      <c r="M24" s="28" t="str">
        <f aca="false">IF(L24="","",L24-L23)</f>
        <v/>
      </c>
      <c r="N24" s="28"/>
      <c r="O24" s="28" t="str">
        <f aca="false">IF(B24="","",M24/$E24)</f>
        <v/>
      </c>
      <c r="P24" s="30" t="str">
        <f aca="false">IF(O24="","",O24*N$4)</f>
        <v/>
      </c>
    </row>
    <row r="25" customFormat="false" ht="13.8" hidden="false" customHeight="false" outlineLevel="0" collapsed="false">
      <c r="A25" s="24" t="n">
        <v>19</v>
      </c>
      <c r="B25" s="25"/>
      <c r="C25" s="26" t="str">
        <f aca="false">IF(B25="","",YEAR(B25))</f>
        <v/>
      </c>
      <c r="D25" s="26" t="str">
        <f aca="false">IF(B25="","",MONTH(B25))</f>
        <v/>
      </c>
      <c r="E25" s="24" t="str">
        <f aca="false">IF(B25="","",_xlfn.DAYS(B25,B24))</f>
        <v/>
      </c>
      <c r="F25" s="27"/>
      <c r="G25" s="28" t="str">
        <f aca="false">IF(F25="","",F25-F24)</f>
        <v/>
      </c>
      <c r="H25" s="28" t="str">
        <f aca="false">IF(B25="","",G25/$E25)</f>
        <v/>
      </c>
      <c r="I25" s="28"/>
      <c r="J25" s="29" t="str">
        <f aca="false">IF(B25="","",G25*I25)</f>
        <v/>
      </c>
      <c r="K25" s="29" t="str">
        <f aca="false">IF(B25="","",H25*I25)</f>
        <v/>
      </c>
      <c r="L25" s="27"/>
      <c r="M25" s="28" t="str">
        <f aca="false">IF(L25="","",L25-L24)</f>
        <v/>
      </c>
      <c r="N25" s="28"/>
      <c r="O25" s="28" t="str">
        <f aca="false">IF(B25="","",M25/$E25)</f>
        <v/>
      </c>
      <c r="P25" s="30" t="str">
        <f aca="false">IF(O25="","",O25*N$4)</f>
        <v/>
      </c>
    </row>
    <row r="26" customFormat="false" ht="13.8" hidden="false" customHeight="false" outlineLevel="0" collapsed="false">
      <c r="A26" s="24" t="n">
        <v>20</v>
      </c>
      <c r="B26" s="25"/>
      <c r="C26" s="26" t="str">
        <f aca="false">IF(B26="","",YEAR(B26))</f>
        <v/>
      </c>
      <c r="D26" s="26" t="str">
        <f aca="false">IF(B26="","",MONTH(B26))</f>
        <v/>
      </c>
      <c r="E26" s="24" t="str">
        <f aca="false">IF(B26="","",_xlfn.DAYS(B26,B25))</f>
        <v/>
      </c>
      <c r="F26" s="27"/>
      <c r="G26" s="28" t="str">
        <f aca="false">IF(F26="","",F26-F25)</f>
        <v/>
      </c>
      <c r="H26" s="28" t="str">
        <f aca="false">IF(B26="","",G26/$E26)</f>
        <v/>
      </c>
      <c r="I26" s="28"/>
      <c r="J26" s="29" t="str">
        <f aca="false">IF(B26="","",G26*I26)</f>
        <v/>
      </c>
      <c r="K26" s="29" t="str">
        <f aca="false">IF(B26="","",H26*I26)</f>
        <v/>
      </c>
      <c r="L26" s="27"/>
      <c r="M26" s="28" t="str">
        <f aca="false">IF(L26="","",L26-L25)</f>
        <v/>
      </c>
      <c r="N26" s="28"/>
      <c r="O26" s="28" t="str">
        <f aca="false">IF(B26="","",M26/$E26)</f>
        <v/>
      </c>
      <c r="P26" s="30" t="str">
        <f aca="false">IF(O26="","",O26*N$4)</f>
        <v/>
      </c>
    </row>
    <row r="27" customFormat="false" ht="13.8" hidden="false" customHeight="false" outlineLevel="0" collapsed="false">
      <c r="A27" s="24" t="n">
        <v>21</v>
      </c>
      <c r="B27" s="25"/>
      <c r="C27" s="26" t="str">
        <f aca="false">IF(B27="","",YEAR(B27))</f>
        <v/>
      </c>
      <c r="D27" s="26" t="str">
        <f aca="false">IF(B27="","",MONTH(B27))</f>
        <v/>
      </c>
      <c r="E27" s="24" t="str">
        <f aca="false">IF(B27="","",_xlfn.DAYS(B27,B26))</f>
        <v/>
      </c>
      <c r="F27" s="27"/>
      <c r="G27" s="28" t="str">
        <f aca="false">IF(F27="","",F27-F26)</f>
        <v/>
      </c>
      <c r="H27" s="28" t="str">
        <f aca="false">IF(B27="","",G27/$E27)</f>
        <v/>
      </c>
      <c r="I27" s="28"/>
      <c r="J27" s="29" t="str">
        <f aca="false">IF(B27="","",G27*I27)</f>
        <v/>
      </c>
      <c r="K27" s="29" t="str">
        <f aca="false">IF(B27="","",H27*I27)</f>
        <v/>
      </c>
      <c r="L27" s="27"/>
      <c r="M27" s="28" t="str">
        <f aca="false">IF(L27="","",L27-L26)</f>
        <v/>
      </c>
      <c r="N27" s="28"/>
      <c r="O27" s="28" t="str">
        <f aca="false">IF(B27="","",M27/$E27)</f>
        <v/>
      </c>
      <c r="P27" s="30" t="str">
        <f aca="false">IF(O27="","",O27*N$4)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9" activeCellId="0" sqref="F9"/>
    </sheetView>
  </sheetViews>
  <sheetFormatPr defaultColWidth="11.53515625" defaultRowHeight="12.8" zeroHeight="false" outlineLevelRow="0" outlineLevelCol="0"/>
  <cols>
    <col collapsed="false" customWidth="true" hidden="false" outlineLevel="0" max="2" min="2" style="2" width="38.63"/>
    <col collapsed="false" customWidth="true" hidden="false" outlineLevel="0" max="3" min="3" style="2" width="49.49"/>
  </cols>
  <sheetData>
    <row r="1" customFormat="false" ht="13.8" hidden="false" customHeight="false" outlineLevel="0" collapsed="false">
      <c r="A1" s="2" t="str">
        <f aca="false">IF(Zählerstände!B7="","","kWh,")</f>
        <v>kWh,</v>
      </c>
      <c r="B1" s="2" t="str">
        <f aca="false">IF(A1="","","electric_meter="&amp;Zählerstände!$G$3&amp;"_1_8_0,")</f>
        <v>electric_meter=1emh12345678901_1_8_0,</v>
      </c>
      <c r="C1" s="2" t="str">
        <f aca="false">IF(B1="","","friendly_name=stromzaehler_haushaltsstrom_verbrauch ")</f>
        <v>friendly_name=stromzaehler_haushaltsstrom_verbrauch </v>
      </c>
      <c r="D1" s="2" t="str">
        <f aca="false">IF(C1="","","value="&amp;Zählerstände!F7&amp;" ")</f>
        <v>value=500 </v>
      </c>
      <c r="E1" s="2" t="n">
        <f aca="false">IF(C1="","",(Zählerstände!B7 - 25569) * 86400)</f>
        <v>1711929600</v>
      </c>
    </row>
    <row r="2" customFormat="false" ht="13.8" hidden="false" customHeight="false" outlineLevel="0" collapsed="false">
      <c r="A2" s="2" t="str">
        <f aca="false">IF(Zählerstände!B8="","","kWh,")</f>
        <v>kWh,</v>
      </c>
      <c r="B2" s="2" t="str">
        <f aca="false">IF(A2="","","electric_meter="&amp;Zählerstände!$G$3&amp;"_1_8_0,")</f>
        <v>electric_meter=1emh12345678901_1_8_0,</v>
      </c>
      <c r="C2" s="2" t="str">
        <f aca="false">IF(B2="","","friendly_name=stromzaehler_haushaltsstrom_verbrauch ")</f>
        <v>friendly_name=stromzaehler_haushaltsstrom_verbrauch </v>
      </c>
      <c r="D2" s="2" t="str">
        <f aca="false">IF(C2="","","value="&amp;Zählerstände!F8&amp;" ")</f>
        <v>value=502 </v>
      </c>
      <c r="E2" s="2" t="n">
        <f aca="false">IF(C2="","",(Zählerstände!B8 - 25569) * 86400)</f>
        <v>1712016000</v>
      </c>
    </row>
    <row r="3" customFormat="false" ht="13.8" hidden="false" customHeight="false" outlineLevel="0" collapsed="false">
      <c r="A3" s="2" t="str">
        <f aca="false">IF(Zählerstände!B9="","","kWh,")</f>
        <v>kWh,</v>
      </c>
      <c r="B3" s="2" t="str">
        <f aca="false">IF(A3="","","electric_meter="&amp;Zählerstände!$G$3&amp;"_1_8_0,")</f>
        <v>electric_meter=1emh12345678901_1_8_0,</v>
      </c>
      <c r="C3" s="2" t="str">
        <f aca="false">IF(B3="","","friendly_name=stromzaehler_haushaltsstrom_verbrauch ")</f>
        <v>friendly_name=stromzaehler_haushaltsstrom_verbrauch </v>
      </c>
      <c r="D3" s="2" t="str">
        <f aca="false">IF(C3="","","value="&amp;Zählerstände!F9&amp;" ")</f>
        <v>value=506 </v>
      </c>
      <c r="E3" s="2" t="n">
        <f aca="false">IF(C3="","",(Zählerstände!B9 - 25569) * 86400)</f>
        <v>1712102400</v>
      </c>
    </row>
    <row r="4" customFormat="false" ht="13.8" hidden="false" customHeight="false" outlineLevel="0" collapsed="false">
      <c r="A4" s="2" t="str">
        <f aca="false">IF(Zählerstände!B10="","","kWh,")</f>
        <v>kWh,</v>
      </c>
      <c r="B4" s="2" t="str">
        <f aca="false">IF(A4="","","electric_meter="&amp;Zählerstände!$G$3&amp;"_1_8_0,")</f>
        <v>electric_meter=1emh12345678901_1_8_0,</v>
      </c>
      <c r="C4" s="2" t="str">
        <f aca="false">IF(B4="","","friendly_name=stromzaehler_haushaltsstrom_verbrauch ")</f>
        <v>friendly_name=stromzaehler_haushaltsstrom_verbrauch </v>
      </c>
      <c r="D4" s="2" t="str">
        <f aca="false">IF(C4="","","value="&amp;Zählerstände!F10&amp;" ")</f>
        <v>value=510 </v>
      </c>
      <c r="E4" s="2" t="n">
        <f aca="false">IF(C4="","",(Zählerstände!B10 - 25569) * 86400)</f>
        <v>1712188800</v>
      </c>
    </row>
    <row r="5" customFormat="false" ht="13.8" hidden="false" customHeight="false" outlineLevel="0" collapsed="false">
      <c r="A5" s="2" t="str">
        <f aca="false">IF(Zählerstände!B11="","","kWh,")</f>
        <v>kWh,</v>
      </c>
      <c r="B5" s="2" t="str">
        <f aca="false">IF(A5="","","electric_meter="&amp;Zählerstände!$G$3&amp;"_1_8_0,")</f>
        <v>electric_meter=1emh12345678901_1_8_0,</v>
      </c>
      <c r="C5" s="2" t="str">
        <f aca="false">IF(B5="","","friendly_name=stromzaehler_haushaltsstrom_verbrauch ")</f>
        <v>friendly_name=stromzaehler_haushaltsstrom_verbrauch </v>
      </c>
      <c r="D5" s="2" t="str">
        <f aca="false">IF(C5="","","value="&amp;Zählerstände!F11&amp;" ")</f>
        <v>value=510 </v>
      </c>
      <c r="E5" s="2" t="n">
        <f aca="false">IF(C5="","",(Zählerstände!B11 - 25569) * 86400)</f>
        <v>1712275200</v>
      </c>
    </row>
    <row r="6" customFormat="false" ht="13.8" hidden="false" customHeight="false" outlineLevel="0" collapsed="false">
      <c r="A6" s="2" t="str">
        <f aca="false">IF(Zählerstände!B12="","","kWh,")</f>
        <v>kWh,</v>
      </c>
      <c r="B6" s="2" t="str">
        <f aca="false">IF(A6="","","electric_meter="&amp;Zählerstände!$G$3&amp;"_1_8_0,")</f>
        <v>electric_meter=1emh12345678901_1_8_0,</v>
      </c>
      <c r="C6" s="2" t="str">
        <f aca="false">IF(B6="","","friendly_name=stromzaehler_haushaltsstrom_verbrauch ")</f>
        <v>friendly_name=stromzaehler_haushaltsstrom_verbrauch </v>
      </c>
      <c r="D6" s="2" t="str">
        <f aca="false">IF(C6="","","value="&amp;Zählerstände!F12&amp;" ")</f>
        <v>value=510 </v>
      </c>
      <c r="E6" s="2" t="n">
        <f aca="false">IF(C6="","",(Zählerstände!B12 - 25569) * 86400)</f>
        <v>1712361600</v>
      </c>
    </row>
    <row r="7" customFormat="false" ht="13.8" hidden="false" customHeight="false" outlineLevel="0" collapsed="false">
      <c r="A7" s="2" t="str">
        <f aca="false">IF(Zählerstände!B13="","","kWh,")</f>
        <v>kWh,</v>
      </c>
      <c r="B7" s="2" t="str">
        <f aca="false">IF(A7="","","electric_meter="&amp;Zählerstände!$G$3&amp;"_1_8_0,")</f>
        <v>electric_meter=1emh12345678901_1_8_0,</v>
      </c>
      <c r="C7" s="2" t="str">
        <f aca="false">IF(B7="","","friendly_name=stromzaehler_haushaltsstrom_verbrauch ")</f>
        <v>friendly_name=stromzaehler_haushaltsstrom_verbrauch </v>
      </c>
      <c r="D7" s="2" t="str">
        <f aca="false">IF(C7="","","value="&amp;Zählerstände!F13&amp;" ")</f>
        <v>value=510 </v>
      </c>
      <c r="E7" s="2" t="n">
        <f aca="false">IF(C7="","",(Zählerstände!B13 - 25569) * 86400)</f>
        <v>1712448000</v>
      </c>
    </row>
    <row r="8" customFormat="false" ht="13.8" hidden="false" customHeight="false" outlineLevel="0" collapsed="false">
      <c r="A8" s="2" t="str">
        <f aca="false">IF(Zählerstände!B14="","","kWh,")</f>
        <v>kWh,</v>
      </c>
      <c r="B8" s="2" t="str">
        <f aca="false">IF(A8="","","electric_meter="&amp;Zählerstände!$G$3&amp;"_1_8_0,")</f>
        <v>electric_meter=1emh12345678901_1_8_0,</v>
      </c>
      <c r="C8" s="2" t="str">
        <f aca="false">IF(B8="","","friendly_name=stromzaehler_haushaltsstrom_verbrauch ")</f>
        <v>friendly_name=stromzaehler_haushaltsstrom_verbrauch </v>
      </c>
      <c r="D8" s="2" t="str">
        <f aca="false">IF(C8="","","value="&amp;Zählerstände!F14&amp;" ")</f>
        <v>value=511 </v>
      </c>
      <c r="E8" s="2" t="n">
        <f aca="false">IF(C8="","",(Zählerstände!B14 - 25569) * 86400)</f>
        <v>1712534400</v>
      </c>
    </row>
    <row r="9" customFormat="false" ht="13.8" hidden="false" customHeight="false" outlineLevel="0" collapsed="false">
      <c r="A9" s="2" t="str">
        <f aca="false">IF(Zählerstände!B15="","","kWh,")</f>
        <v>kWh,</v>
      </c>
      <c r="B9" s="2" t="str">
        <f aca="false">IF(A9="","","electric_meter="&amp;Zählerstände!$G$3&amp;"_1_8_0,")</f>
        <v>electric_meter=1emh12345678901_1_8_0,</v>
      </c>
      <c r="C9" s="2" t="str">
        <f aca="false">IF(B9="","","friendly_name=stromzaehler_haushaltsstrom_verbrauch ")</f>
        <v>friendly_name=stromzaehler_haushaltsstrom_verbrauch </v>
      </c>
      <c r="D9" s="2" t="str">
        <f aca="false">IF(C9="","","value="&amp;Zählerstände!F15&amp;" ")</f>
        <v>value=511 </v>
      </c>
      <c r="E9" s="2" t="n">
        <f aca="false">IF(C9="","",(Zählerstände!B15 - 25569) * 86400)</f>
        <v>1712620800</v>
      </c>
    </row>
    <row r="10" customFormat="false" ht="13.8" hidden="false" customHeight="false" outlineLevel="0" collapsed="false">
      <c r="A10" s="2" t="str">
        <f aca="false">IF(Zählerstände!B16="","","kWh,")</f>
        <v>kWh,</v>
      </c>
      <c r="B10" s="2" t="str">
        <f aca="false">IF(A10="","","electric_meter="&amp;Zählerstände!$G$3&amp;"_1_8_0,")</f>
        <v>electric_meter=1emh12345678901_1_8_0,</v>
      </c>
      <c r="C10" s="2" t="str">
        <f aca="false">IF(B10="","","friendly_name=stromzaehler_haushaltsstrom_verbrauch ")</f>
        <v>friendly_name=stromzaehler_haushaltsstrom_verbrauch </v>
      </c>
      <c r="D10" s="2" t="str">
        <f aca="false">IF(C10="","","value="&amp;Zählerstände!F16&amp;" ")</f>
        <v>value=511 </v>
      </c>
      <c r="E10" s="2" t="n">
        <f aca="false">IF(C10="","",(Zählerstände!B16 - 25569) * 86400)</f>
        <v>1712707200</v>
      </c>
    </row>
    <row r="11" customFormat="false" ht="13.8" hidden="false" customHeight="false" outlineLevel="0" collapsed="false">
      <c r="A11" s="2" t="str">
        <f aca="false">IF(Zählerstände!B17="","","kWh,")</f>
        <v>kWh,</v>
      </c>
      <c r="B11" s="2" t="str">
        <f aca="false">IF(A11="","","electric_meter="&amp;Zählerstände!$G$3&amp;"_1_8_0,")</f>
        <v>electric_meter=1emh12345678901_1_8_0,</v>
      </c>
      <c r="C11" s="2" t="str">
        <f aca="false">IF(B11="","","friendly_name=stromzaehler_haushaltsstrom_verbrauch ")</f>
        <v>friendly_name=stromzaehler_haushaltsstrom_verbrauch </v>
      </c>
      <c r="D11" s="2" t="str">
        <f aca="false">IF(C11="","","value="&amp;Zählerstände!F17&amp;" ")</f>
        <v>value=511 </v>
      </c>
      <c r="E11" s="2" t="n">
        <f aca="false">IF(C11="","",(Zählerstände!B17 - 25569) * 86400)</f>
        <v>1712793600</v>
      </c>
    </row>
    <row r="12" customFormat="false" ht="13.8" hidden="false" customHeight="false" outlineLevel="0" collapsed="false">
      <c r="A12" s="2" t="str">
        <f aca="false">IF(Zählerstände!B18="","","kWh")</f>
        <v/>
      </c>
    </row>
    <row r="13" customFormat="false" ht="13.8" hidden="false" customHeight="false" outlineLevel="0" collapsed="false">
      <c r="A13" s="2" t="str">
        <f aca="false">IF(Zählerstände!B19="","","kWh")</f>
        <v/>
      </c>
    </row>
    <row r="14" customFormat="false" ht="13.8" hidden="false" customHeight="false" outlineLevel="0" collapsed="false">
      <c r="A14" s="2" t="str">
        <f aca="false">IF(Zählerstände!B20="","","kWh")</f>
        <v/>
      </c>
    </row>
    <row r="15" customFormat="false" ht="13.8" hidden="false" customHeight="false" outlineLevel="0" collapsed="false">
      <c r="A15" s="2" t="str">
        <f aca="false">IF(Zählerstände!B21="","","kWh")</f>
        <v/>
      </c>
    </row>
    <row r="16" customFormat="false" ht="13.8" hidden="false" customHeight="false" outlineLevel="0" collapsed="false">
      <c r="A16" s="2" t="str">
        <f aca="false">IF(Zählerstände!B22="","","kWh")</f>
        <v/>
      </c>
    </row>
    <row r="17" customFormat="false" ht="13.8" hidden="false" customHeight="false" outlineLevel="0" collapsed="false">
      <c r="A17" s="2" t="str">
        <f aca="false">IF(Zählerstände!B23="","","kWh")</f>
        <v/>
      </c>
    </row>
    <row r="18" customFormat="false" ht="13.8" hidden="false" customHeight="false" outlineLevel="0" collapsed="false">
      <c r="A18" s="2" t="str">
        <f aca="false">IF(Zählerstände!B24="","","kWh")</f>
        <v/>
      </c>
    </row>
    <row r="19" customFormat="false" ht="13.8" hidden="false" customHeight="false" outlineLevel="0" collapsed="false">
      <c r="A19" s="2" t="str">
        <f aca="false">IF(Zählerstände!B25="","","kWh")</f>
        <v/>
      </c>
    </row>
    <row r="20" customFormat="false" ht="13.8" hidden="false" customHeight="false" outlineLevel="0" collapsed="false">
      <c r="A20" s="2" t="str">
        <f aca="false">IF(Zählerstände!B26="","","kWh")</f>
        <v/>
      </c>
    </row>
    <row r="21" customFormat="false" ht="13.8" hidden="false" customHeight="false" outlineLevel="0" collapsed="false">
      <c r="A21" s="2" t="str">
        <f aca="false">IF(Zählerstände!B27="","","kWh")</f>
        <v/>
      </c>
    </row>
    <row r="22" customFormat="false" ht="13.8" hidden="false" customHeight="false" outlineLevel="0" collapsed="false">
      <c r="A22" s="2" t="str">
        <f aca="false">IF(Zählerstände!B28="","","kWh")</f>
        <v/>
      </c>
    </row>
    <row r="23" customFormat="false" ht="13.8" hidden="false" customHeight="false" outlineLevel="0" collapsed="false">
      <c r="A23" s="2" t="str">
        <f aca="false">IF(Zählerstände!B29="","","kWh")</f>
        <v/>
      </c>
    </row>
    <row r="24" customFormat="false" ht="13.8" hidden="false" customHeight="false" outlineLevel="0" collapsed="false">
      <c r="A24" s="2" t="str">
        <f aca="false">IF(Zählerstände!B30="","","kWh")</f>
        <v/>
      </c>
    </row>
    <row r="25" customFormat="false" ht="13.8" hidden="false" customHeight="false" outlineLevel="0" collapsed="false">
      <c r="A25" s="2" t="str">
        <f aca="false">IF(Zählerstände!B31="","","kWh")</f>
        <v/>
      </c>
    </row>
    <row r="26" customFormat="false" ht="13.8" hidden="false" customHeight="false" outlineLevel="0" collapsed="false">
      <c r="A26" s="2" t="str">
        <f aca="false">IF(Zählerstände!B32="","","kWh")</f>
        <v/>
      </c>
    </row>
    <row r="27" customFormat="false" ht="13.8" hidden="false" customHeight="false" outlineLevel="0" collapsed="false">
      <c r="A27" s="2" t="str">
        <f aca="false">IF(Zählerstände!B33="","","kWh")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2" width="38.63"/>
    <col collapsed="false" customWidth="true" hidden="false" outlineLevel="0" max="3" min="3" style="2" width="53.97"/>
    <col collapsed="false" customWidth="true" hidden="false" outlineLevel="0" max="4" min="4" style="2" width="10.75"/>
  </cols>
  <sheetData>
    <row r="1" customFormat="false" ht="13.8" hidden="false" customHeight="false" outlineLevel="0" collapsed="false">
      <c r="A1" s="2" t="str">
        <f aca="false">IF(Zählerstände!B7="","","EUR,")</f>
        <v>EUR,</v>
      </c>
      <c r="B1" s="2" t="str">
        <f aca="false">IF(A1="","","electric_meter="&amp;Zählerstände!$G$3&amp;"_1_8_0,")</f>
        <v>electric_meter=1emh12345678901_1_8_0,</v>
      </c>
      <c r="C1" s="2" t="str">
        <f aca="false">IF(B1="","","friendly_name=stromzaehler_haushaltsstrom_kosten_pro_tag ")</f>
        <v>friendly_name=stromzaehler_haushaltsstrom_kosten_pro_tag </v>
      </c>
      <c r="D1" s="2" t="str">
        <f aca="false">IF(C1="","",IF(Zählerstände!K7="","value=0 ","value="&amp;SUBSTITUTE(TRUNC(Zählerstände!K7,3),",",".")&amp;" "))</f>
        <v>value=0 </v>
      </c>
      <c r="E1" s="2" t="n">
        <f aca="false">IF(C1="","",(Zählerstände!B7 - 25569) * 86400)</f>
        <v>1711929600</v>
      </c>
    </row>
    <row r="2" customFormat="false" ht="13.8" hidden="false" customHeight="false" outlineLevel="0" collapsed="false">
      <c r="A2" s="2" t="str">
        <f aca="false">IF(Zählerstände!B8="","","EUR,")</f>
        <v>EUR,</v>
      </c>
      <c r="B2" s="2" t="str">
        <f aca="false">IF(A2="","","electric_meter="&amp;Zählerstände!$G$3&amp;"_1_8_0,")</f>
        <v>electric_meter=1emh12345678901_1_8_0,</v>
      </c>
      <c r="C2" s="2" t="str">
        <f aca="false">IF(B2="","","friendly_name=stromzaehler_haushaltsstrom_kosten_pro_tag ")</f>
        <v>friendly_name=stromzaehler_haushaltsstrom_kosten_pro_tag </v>
      </c>
      <c r="D2" s="2" t="str">
        <f aca="false">IF(C2="","",IF(Zählerstände!K8="","value=0 ","value="&amp;SUBSTITUTE(TRUNC(Zählerstände!K8,3),",",".")&amp;" "))</f>
        <v>value=0.7 </v>
      </c>
      <c r="E2" s="2" t="n">
        <f aca="false">IF(C2="","",(Zählerstände!B8 - 25569) * 86400)</f>
        <v>1712016000</v>
      </c>
    </row>
    <row r="3" customFormat="false" ht="13.8" hidden="false" customHeight="false" outlineLevel="0" collapsed="false">
      <c r="A3" s="2" t="str">
        <f aca="false">IF(Zählerstände!B9="","","EUR,")</f>
        <v>EUR,</v>
      </c>
      <c r="B3" s="2" t="str">
        <f aca="false">IF(A3="","","electric_meter="&amp;Zählerstände!$G$3&amp;"_1_8_0,")</f>
        <v>electric_meter=1emh12345678901_1_8_0,</v>
      </c>
      <c r="C3" s="2" t="str">
        <f aca="false">IF(B3="","","friendly_name=stromzaehler_haushaltsstrom_kosten_pro_tag ")</f>
        <v>friendly_name=stromzaehler_haushaltsstrom_kosten_pro_tag </v>
      </c>
      <c r="D3" s="2" t="str">
        <f aca="false">IF(C3="","",IF(Zählerstände!K9="","value=0 ","value="&amp;SUBSTITUTE(TRUNC(Zählerstände!K9,3),",",".")&amp;" "))</f>
        <v>value=1.4 </v>
      </c>
      <c r="E3" s="2" t="n">
        <f aca="false">IF(C3="","",(Zählerstände!B9 - 25569) * 86400)</f>
        <v>1712102400</v>
      </c>
    </row>
    <row r="4" customFormat="false" ht="13.8" hidden="false" customHeight="false" outlineLevel="0" collapsed="false">
      <c r="A4" s="2" t="str">
        <f aca="false">IF(Zählerstände!B10="","","EUR,")</f>
        <v>EUR,</v>
      </c>
      <c r="B4" s="2" t="str">
        <f aca="false">IF(A4="","","electric_meter="&amp;Zählerstände!$G$3&amp;"_1_8_0,")</f>
        <v>electric_meter=1emh12345678901_1_8_0,</v>
      </c>
      <c r="C4" s="2" t="str">
        <f aca="false">IF(B4="","","friendly_name=stromzaehler_haushaltsstrom_kosten_pro_tag ")</f>
        <v>friendly_name=stromzaehler_haushaltsstrom_kosten_pro_tag </v>
      </c>
      <c r="D4" s="2" t="str">
        <f aca="false">IF(C4="","",IF(Zählerstände!K10="","value=0 ","value="&amp;SUBSTITUTE(TRUNC(Zählerstände!K10,3),",",".")&amp;" "))</f>
        <v>value=1.4 </v>
      </c>
      <c r="E4" s="2" t="n">
        <f aca="false">IF(C4="","",(Zählerstände!B10 - 25569) * 86400)</f>
        <v>1712188800</v>
      </c>
    </row>
    <row r="5" customFormat="false" ht="13.8" hidden="false" customHeight="false" outlineLevel="0" collapsed="false">
      <c r="A5" s="2" t="str">
        <f aca="false">IF(Zählerstände!B11="","","EUR,")</f>
        <v>EUR,</v>
      </c>
      <c r="B5" s="2" t="str">
        <f aca="false">IF(A5="","","electric_meter="&amp;Zählerstände!$G$3&amp;"_1_8_0,")</f>
        <v>electric_meter=1emh12345678901_1_8_0,</v>
      </c>
      <c r="C5" s="2" t="str">
        <f aca="false">IF(B5="","","friendly_name=stromzaehler_haushaltsstrom_kosten_pro_tag ")</f>
        <v>friendly_name=stromzaehler_haushaltsstrom_kosten_pro_tag </v>
      </c>
      <c r="D5" s="2" t="str">
        <f aca="false">IF(C5="","",IF(Zählerstände!K11="","value=0 ","value="&amp;SUBSTITUTE(TRUNC(Zählerstände!K11,3),",",".")&amp;" "))</f>
        <v>value=0 </v>
      </c>
      <c r="E5" s="2" t="n">
        <f aca="false">IF(C5="","",(Zählerstände!B11 - 25569) * 86400)</f>
        <v>1712275200</v>
      </c>
    </row>
    <row r="6" customFormat="false" ht="13.8" hidden="false" customHeight="false" outlineLevel="0" collapsed="false">
      <c r="A6" s="2" t="str">
        <f aca="false">IF(Zählerstände!B12="","","EUR,")</f>
        <v>EUR,</v>
      </c>
      <c r="B6" s="2" t="str">
        <f aca="false">IF(A6="","","electric_meter="&amp;Zählerstände!$G$3&amp;"_1_8_0,")</f>
        <v>electric_meter=1emh12345678901_1_8_0,</v>
      </c>
      <c r="C6" s="2" t="str">
        <f aca="false">IF(B6="","","friendly_name=stromzaehler_haushaltsstrom_kosten_pro_tag ")</f>
        <v>friendly_name=stromzaehler_haushaltsstrom_kosten_pro_tag </v>
      </c>
      <c r="D6" s="2" t="str">
        <f aca="false">IF(C6="","",IF(Zählerstände!K12="","value=0 ","value="&amp;SUBSTITUTE(TRUNC(Zählerstände!K12,3),",",".")&amp;" "))</f>
        <v>value=0 </v>
      </c>
      <c r="E6" s="2" t="n">
        <f aca="false">IF(C6="","",(Zählerstände!B12 - 25569) * 86400)</f>
        <v>1712361600</v>
      </c>
    </row>
    <row r="7" customFormat="false" ht="13.8" hidden="false" customHeight="false" outlineLevel="0" collapsed="false">
      <c r="A7" s="2" t="str">
        <f aca="false">IF(Zählerstände!B13="","","EUR,")</f>
        <v>EUR,</v>
      </c>
      <c r="B7" s="2" t="str">
        <f aca="false">IF(A7="","","electric_meter="&amp;Zählerstände!$G$3&amp;"_1_8_0,")</f>
        <v>electric_meter=1emh12345678901_1_8_0,</v>
      </c>
      <c r="C7" s="2" t="str">
        <f aca="false">IF(B7="","","friendly_name=stromzaehler_haushaltsstrom_kosten_pro_tag ")</f>
        <v>friendly_name=stromzaehler_haushaltsstrom_kosten_pro_tag </v>
      </c>
      <c r="D7" s="2" t="str">
        <f aca="false">IF(C7="","",IF(Zählerstände!K13="","value=0 ","value="&amp;SUBSTITUTE(TRUNC(Zählerstände!K13,3),",",".")&amp;" "))</f>
        <v>value=0 </v>
      </c>
      <c r="E7" s="2" t="n">
        <f aca="false">IF(C7="","",(Zählerstände!B13 - 25569) * 86400)</f>
        <v>1712448000</v>
      </c>
    </row>
    <row r="8" customFormat="false" ht="13.8" hidden="false" customHeight="false" outlineLevel="0" collapsed="false">
      <c r="A8" s="2" t="str">
        <f aca="false">IF(Zählerstände!B14="","","EUR,")</f>
        <v>EUR,</v>
      </c>
      <c r="B8" s="2" t="str">
        <f aca="false">IF(A8="","","electric_meter="&amp;Zählerstände!$G$3&amp;"_1_8_0,")</f>
        <v>electric_meter=1emh12345678901_1_8_0,</v>
      </c>
      <c r="C8" s="2" t="str">
        <f aca="false">IF(B8="","","friendly_name=stromzaehler_haushaltsstrom_kosten_pro_tag ")</f>
        <v>friendly_name=stromzaehler_haushaltsstrom_kosten_pro_tag </v>
      </c>
      <c r="D8" s="2" t="str">
        <f aca="false">IF(C8="","",IF(Zählerstände!K14="","value=0 ","value="&amp;SUBSTITUTE(TRUNC(Zählerstände!K14,3),",",".")&amp;" "))</f>
        <v>value=0.35 </v>
      </c>
      <c r="E8" s="2" t="n">
        <f aca="false">IF(C8="","",(Zählerstände!B14 - 25569) * 86400)</f>
        <v>1712534400</v>
      </c>
    </row>
    <row r="9" customFormat="false" ht="13.8" hidden="false" customHeight="false" outlineLevel="0" collapsed="false">
      <c r="A9" s="2" t="str">
        <f aca="false">IF(Zählerstände!B15="","","EUR,")</f>
        <v>EUR,</v>
      </c>
      <c r="B9" s="2" t="str">
        <f aca="false">IF(A9="","","electric_meter="&amp;Zählerstände!$G$3&amp;"_1_8_0,")</f>
        <v>electric_meter=1emh12345678901_1_8_0,</v>
      </c>
      <c r="C9" s="2" t="str">
        <f aca="false">IF(B9="","","friendly_name=stromzaehler_haushaltsstrom_kosten_pro_tag ")</f>
        <v>friendly_name=stromzaehler_haushaltsstrom_kosten_pro_tag </v>
      </c>
      <c r="D9" s="2" t="str">
        <f aca="false">IF(C9="","",IF(Zählerstände!K15="","value=0 ","value="&amp;SUBSTITUTE(TRUNC(Zählerstände!K15,3),",",".")&amp;" "))</f>
        <v>value=0 </v>
      </c>
      <c r="E9" s="2" t="n">
        <f aca="false">IF(C9="","",(Zählerstände!B15 - 25569) * 86400)</f>
        <v>1712620800</v>
      </c>
    </row>
    <row r="10" customFormat="false" ht="13.8" hidden="false" customHeight="false" outlineLevel="0" collapsed="false">
      <c r="A10" s="2" t="str">
        <f aca="false">IF(Zählerstände!B16="","","EUR,")</f>
        <v>EUR,</v>
      </c>
      <c r="B10" s="2" t="str">
        <f aca="false">IF(A10="","","electric_meter="&amp;Zählerstände!$G$3&amp;"_1_8_0,")</f>
        <v>electric_meter=1emh12345678901_1_8_0,</v>
      </c>
      <c r="C10" s="2" t="str">
        <f aca="false">IF(B10="","","friendly_name=stromzaehler_haushaltsstrom_kosten_pro_tag ")</f>
        <v>friendly_name=stromzaehler_haushaltsstrom_kosten_pro_tag </v>
      </c>
      <c r="D10" s="2" t="str">
        <f aca="false">IF(C10="","",IF(Zählerstände!K16="","value=0 ","value="&amp;SUBSTITUTE(TRUNC(Zählerstände!K16,3),",",".")&amp;" "))</f>
        <v>value=0 </v>
      </c>
      <c r="E10" s="2" t="n">
        <f aca="false">IF(C10="","",(Zählerstände!B16 - 25569) * 86400)</f>
        <v>1712707200</v>
      </c>
    </row>
    <row r="11" customFormat="false" ht="13.8" hidden="false" customHeight="false" outlineLevel="0" collapsed="false">
      <c r="A11" s="2" t="str">
        <f aca="false">IF(Zählerstände!B17="","","EUR,")</f>
        <v>EUR,</v>
      </c>
      <c r="B11" s="2" t="str">
        <f aca="false">IF(A11="","","electric_meter="&amp;Zählerstände!$G$3&amp;"_1_8_0,")</f>
        <v>electric_meter=1emh12345678901_1_8_0,</v>
      </c>
      <c r="C11" s="2" t="str">
        <f aca="false">IF(B11="","","friendly_name=stromzaehler_haushaltsstrom_kosten_pro_tag ")</f>
        <v>friendly_name=stromzaehler_haushaltsstrom_kosten_pro_tag </v>
      </c>
      <c r="D11" s="2" t="str">
        <f aca="false">IF(C11="","",IF(Zählerstände!K17="","value=0 ","value="&amp;SUBSTITUTE(TRUNC(Zählerstände!K17,3),",",".")&amp;" "))</f>
        <v>value=0 </v>
      </c>
      <c r="E11" s="2" t="n">
        <f aca="false">IF(C11="","",(Zählerstände!B17 - 25569) * 86400)</f>
        <v>1712793600</v>
      </c>
    </row>
    <row r="12" customFormat="false" ht="13.8" hidden="false" customHeight="false" outlineLevel="0" collapsed="false">
      <c r="A12" s="2" t="str">
        <f aca="false">IF(Zählerstände!B18="","","kWh")</f>
        <v/>
      </c>
    </row>
    <row r="13" customFormat="false" ht="13.8" hidden="false" customHeight="false" outlineLevel="0" collapsed="false">
      <c r="A13" s="2" t="str">
        <f aca="false">IF(Zählerstände!B19="","","kWh")</f>
        <v/>
      </c>
    </row>
    <row r="14" customFormat="false" ht="13.8" hidden="false" customHeight="false" outlineLevel="0" collapsed="false">
      <c r="A14" s="2" t="str">
        <f aca="false">IF(Zählerstände!B20="","","kWh")</f>
        <v/>
      </c>
    </row>
    <row r="15" customFormat="false" ht="13.8" hidden="false" customHeight="false" outlineLevel="0" collapsed="false">
      <c r="A15" s="2" t="str">
        <f aca="false">IF(Zählerstände!B21="","","kWh")</f>
        <v/>
      </c>
    </row>
    <row r="16" customFormat="false" ht="13.8" hidden="false" customHeight="false" outlineLevel="0" collapsed="false">
      <c r="A16" s="2" t="str">
        <f aca="false">IF(Zählerstände!B22="","","kWh")</f>
        <v/>
      </c>
    </row>
    <row r="17" customFormat="false" ht="13.8" hidden="false" customHeight="false" outlineLevel="0" collapsed="false">
      <c r="A17" s="2" t="str">
        <f aca="false">IF(Zählerstände!B23="","","kWh")</f>
        <v/>
      </c>
    </row>
    <row r="18" customFormat="false" ht="13.8" hidden="false" customHeight="false" outlineLevel="0" collapsed="false">
      <c r="A18" s="2" t="str">
        <f aca="false">IF(Zählerstände!B24="","","kWh")</f>
        <v/>
      </c>
    </row>
    <row r="19" customFormat="false" ht="13.8" hidden="false" customHeight="false" outlineLevel="0" collapsed="false">
      <c r="A19" s="2" t="str">
        <f aca="false">IF(Zählerstände!B25="","","kWh")</f>
        <v/>
      </c>
    </row>
    <row r="20" customFormat="false" ht="13.8" hidden="false" customHeight="false" outlineLevel="0" collapsed="false">
      <c r="A20" s="2" t="str">
        <f aca="false">IF(Zählerstände!B26="","","kWh")</f>
        <v/>
      </c>
    </row>
    <row r="21" customFormat="false" ht="13.8" hidden="false" customHeight="false" outlineLevel="0" collapsed="false">
      <c r="A21" s="2" t="str">
        <f aca="false">IF(Zählerstände!B27="","","kWh")</f>
        <v/>
      </c>
    </row>
    <row r="22" customFormat="false" ht="13.8" hidden="false" customHeight="false" outlineLevel="0" collapsed="false">
      <c r="A22" s="2" t="str">
        <f aca="false">IF(Zählerstände!B28="","","kWh")</f>
        <v/>
      </c>
    </row>
    <row r="23" customFormat="false" ht="13.8" hidden="false" customHeight="false" outlineLevel="0" collapsed="false">
      <c r="A23" s="2" t="str">
        <f aca="false">IF(Zählerstände!B29="","","kWh")</f>
        <v/>
      </c>
    </row>
    <row r="24" customFormat="false" ht="13.8" hidden="false" customHeight="false" outlineLevel="0" collapsed="false">
      <c r="A24" s="2" t="str">
        <f aca="false">IF(Zählerstände!B30="","","kWh")</f>
        <v/>
      </c>
    </row>
    <row r="25" customFormat="false" ht="13.8" hidden="false" customHeight="false" outlineLevel="0" collapsed="false">
      <c r="A25" s="2" t="str">
        <f aca="false">IF(Zählerstände!B31="","","kWh")</f>
        <v/>
      </c>
    </row>
    <row r="26" customFormat="false" ht="13.8" hidden="false" customHeight="false" outlineLevel="0" collapsed="false">
      <c r="A26" s="2" t="str">
        <f aca="false">IF(Zählerstände!B32="","","kWh")</f>
        <v/>
      </c>
    </row>
    <row r="27" customFormat="false" ht="13.8" hidden="false" customHeight="false" outlineLevel="0" collapsed="false">
      <c r="A27" s="2" t="str">
        <f aca="false">IF(Zählerstände!B33="","","kWh")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" activeCellId="0" sqref="D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2" width="38.63"/>
    <col collapsed="false" customWidth="true" hidden="false" outlineLevel="0" max="3" min="3" style="2" width="52.44"/>
    <col collapsed="false" customWidth="true" hidden="false" outlineLevel="0" max="4" min="4" style="2" width="12.8"/>
  </cols>
  <sheetData>
    <row r="1" customFormat="false" ht="13.8" hidden="false" customHeight="false" outlineLevel="0" collapsed="false">
      <c r="A1" s="2" t="str">
        <f aca="false">IF(Zählerstände!B7="","","kWh,")</f>
        <v>kWh,</v>
      </c>
      <c r="B1" s="2" t="str">
        <f aca="false">IF(A1="","","electric_meter="&amp;Zählerstände!$G$3&amp;"_2_8_0,")</f>
        <v>electric_meter=1emh12345678901_2_8_0,</v>
      </c>
      <c r="C1" s="2" t="str">
        <f aca="false">IF(B1="","","friendly_name=stromzaehler_haushaltsstrom_einspeisung ")</f>
        <v>friendly_name=stromzaehler_haushaltsstrom_einspeisung </v>
      </c>
      <c r="D1" s="2" t="str">
        <f aca="false">IF(C1="","","value="&amp;Zählerstände!L7&amp;" ")</f>
        <v>value=10000 </v>
      </c>
      <c r="E1" s="2" t="n">
        <f aca="false">IF(C1="","",(Zählerstände!B7 - 25569) * 86400)</f>
        <v>1711929600</v>
      </c>
    </row>
    <row r="2" customFormat="false" ht="13.8" hidden="false" customHeight="false" outlineLevel="0" collapsed="false">
      <c r="A2" s="2" t="str">
        <f aca="false">IF(Zählerstände!B8="","","kWh,")</f>
        <v>kWh,</v>
      </c>
      <c r="B2" s="2" t="str">
        <f aca="false">IF(A2="","","electric_meter="&amp;Zählerstände!$G$3&amp;"_2_8_0,")</f>
        <v>electric_meter=1emh12345678901_2_8_0,</v>
      </c>
      <c r="C2" s="2" t="str">
        <f aca="false">IF(B2="","","friendly_name=stromzaehler_haushaltsstrom_einspeisung ")</f>
        <v>friendly_name=stromzaehler_haushaltsstrom_einspeisung </v>
      </c>
      <c r="D2" s="2" t="str">
        <f aca="false">IF(C2="","","value="&amp;Zählerstände!L8&amp;" ")</f>
        <v>value=10020 </v>
      </c>
      <c r="E2" s="2" t="n">
        <f aca="false">IF(C2="","",(Zählerstände!B8 - 25569) * 86400)</f>
        <v>1712016000</v>
      </c>
    </row>
    <row r="3" customFormat="false" ht="13.8" hidden="false" customHeight="false" outlineLevel="0" collapsed="false">
      <c r="A3" s="2" t="str">
        <f aca="false">IF(Zählerstände!B9="","","kWh,")</f>
        <v>kWh,</v>
      </c>
      <c r="B3" s="2" t="str">
        <f aca="false">IF(A3="","","electric_meter="&amp;Zählerstände!$G$3&amp;"_2_8_0,")</f>
        <v>electric_meter=1emh12345678901_2_8_0,</v>
      </c>
      <c r="C3" s="2" t="str">
        <f aca="false">IF(B3="","","friendly_name=stromzaehler_haushaltsstrom_einspeisung ")</f>
        <v>friendly_name=stromzaehler_haushaltsstrom_einspeisung </v>
      </c>
      <c r="D3" s="2" t="str">
        <f aca="false">IF(C3="","","value="&amp;Zählerstände!L9&amp;" ")</f>
        <v>value=10040 </v>
      </c>
      <c r="E3" s="2" t="n">
        <f aca="false">IF(C3="","",(Zählerstände!B9 - 25569) * 86400)</f>
        <v>1712102400</v>
      </c>
    </row>
    <row r="4" customFormat="false" ht="13.8" hidden="false" customHeight="false" outlineLevel="0" collapsed="false">
      <c r="A4" s="2" t="str">
        <f aca="false">IF(Zählerstände!B10="","","kWh,")</f>
        <v>kWh,</v>
      </c>
      <c r="B4" s="2" t="str">
        <f aca="false">IF(A4="","","electric_meter="&amp;Zählerstände!$G$3&amp;"_2_8_0,")</f>
        <v>electric_meter=1emh12345678901_2_8_0,</v>
      </c>
      <c r="C4" s="2" t="str">
        <f aca="false">IF(B4="","","friendly_name=stromzaehler_haushaltsstrom_einspeisung ")</f>
        <v>friendly_name=stromzaehler_haushaltsstrom_einspeisung </v>
      </c>
      <c r="D4" s="2" t="str">
        <f aca="false">IF(C4="","","value="&amp;Zählerstände!L10&amp;" ")</f>
        <v>value=10060 </v>
      </c>
      <c r="E4" s="2" t="n">
        <f aca="false">IF(C4="","",(Zählerstände!B10 - 25569) * 86400)</f>
        <v>1712188800</v>
      </c>
    </row>
    <row r="5" customFormat="false" ht="13.8" hidden="false" customHeight="false" outlineLevel="0" collapsed="false">
      <c r="A5" s="2" t="str">
        <f aca="false">IF(Zählerstände!B11="","","kWh,")</f>
        <v>kWh,</v>
      </c>
      <c r="B5" s="2" t="str">
        <f aca="false">IF(A5="","","electric_meter="&amp;Zählerstände!$G$3&amp;"_2_8_0,")</f>
        <v>electric_meter=1emh12345678901_2_8_0,</v>
      </c>
      <c r="C5" s="2" t="str">
        <f aca="false">IF(B5="","","friendly_name=stromzaehler_haushaltsstrom_einspeisung ")</f>
        <v>friendly_name=stromzaehler_haushaltsstrom_einspeisung </v>
      </c>
      <c r="D5" s="2" t="str">
        <f aca="false">IF(C5="","","value="&amp;Zählerstände!L11&amp;" ")</f>
        <v>value=10080 </v>
      </c>
      <c r="E5" s="2" t="n">
        <f aca="false">IF(C5="","",(Zählerstände!B11 - 25569) * 86400)</f>
        <v>1712275200</v>
      </c>
    </row>
    <row r="6" customFormat="false" ht="13.8" hidden="false" customHeight="false" outlineLevel="0" collapsed="false">
      <c r="A6" s="2" t="str">
        <f aca="false">IF(Zählerstände!B12="","","kWh,")</f>
        <v>kWh,</v>
      </c>
      <c r="B6" s="2" t="str">
        <f aca="false">IF(A6="","","electric_meter="&amp;Zählerstände!$G$3&amp;"_2_8_0,")</f>
        <v>electric_meter=1emh12345678901_2_8_0,</v>
      </c>
      <c r="C6" s="2" t="str">
        <f aca="false">IF(B6="","","friendly_name=stromzaehler_haushaltsstrom_einspeisung ")</f>
        <v>friendly_name=stromzaehler_haushaltsstrom_einspeisung </v>
      </c>
      <c r="D6" s="2" t="str">
        <f aca="false">IF(C6="","","value="&amp;Zählerstände!L12&amp;" ")</f>
        <v>value=10100 </v>
      </c>
      <c r="E6" s="2" t="n">
        <f aca="false">IF(C6="","",(Zählerstände!B12 - 25569) * 86400)</f>
        <v>1712361600</v>
      </c>
    </row>
    <row r="7" customFormat="false" ht="13.8" hidden="false" customHeight="false" outlineLevel="0" collapsed="false">
      <c r="A7" s="2" t="str">
        <f aca="false">IF(Zählerstände!B13="","","kWh,")</f>
        <v>kWh,</v>
      </c>
      <c r="B7" s="2" t="str">
        <f aca="false">IF(A7="","","electric_meter="&amp;Zählerstände!$G$3&amp;"_2_8_0,")</f>
        <v>electric_meter=1emh12345678901_2_8_0,</v>
      </c>
      <c r="C7" s="2" t="str">
        <f aca="false">IF(B7="","","friendly_name=stromzaehler_haushaltsstrom_einspeisung ")</f>
        <v>friendly_name=stromzaehler_haushaltsstrom_einspeisung </v>
      </c>
      <c r="D7" s="2" t="str">
        <f aca="false">IF(C7="","","value="&amp;Zählerstände!L13&amp;" ")</f>
        <v>value=10120 </v>
      </c>
      <c r="E7" s="2" t="n">
        <f aca="false">IF(C7="","",(Zählerstände!B13 - 25569) * 86400)</f>
        <v>1712448000</v>
      </c>
    </row>
    <row r="8" customFormat="false" ht="13.8" hidden="false" customHeight="false" outlineLevel="0" collapsed="false">
      <c r="A8" s="2" t="str">
        <f aca="false">IF(Zählerstände!B14="","","kWh,")</f>
        <v>kWh,</v>
      </c>
      <c r="B8" s="2" t="str">
        <f aca="false">IF(A8="","","electric_meter="&amp;Zählerstände!$G$3&amp;"_2_8_0,")</f>
        <v>electric_meter=1emh12345678901_2_8_0,</v>
      </c>
      <c r="C8" s="2" t="str">
        <f aca="false">IF(B8="","","friendly_name=stromzaehler_haushaltsstrom_einspeisung ")</f>
        <v>friendly_name=stromzaehler_haushaltsstrom_einspeisung </v>
      </c>
      <c r="D8" s="2" t="str">
        <f aca="false">IF(C8="","","value="&amp;Zählerstände!L14&amp;" ")</f>
        <v>value=10140 </v>
      </c>
      <c r="E8" s="2" t="n">
        <f aca="false">IF(C8="","",(Zählerstände!B14 - 25569) * 86400)</f>
        <v>1712534400</v>
      </c>
    </row>
    <row r="9" customFormat="false" ht="13.8" hidden="false" customHeight="false" outlineLevel="0" collapsed="false">
      <c r="A9" s="2" t="str">
        <f aca="false">IF(Zählerstände!B15="","","kWh,")</f>
        <v>kWh,</v>
      </c>
      <c r="B9" s="2" t="str">
        <f aca="false">IF(A9="","","electric_meter="&amp;Zählerstände!$G$3&amp;"_2_8_0,")</f>
        <v>electric_meter=1emh12345678901_2_8_0,</v>
      </c>
      <c r="C9" s="2" t="str">
        <f aca="false">IF(B9="","","friendly_name=stromzaehler_haushaltsstrom_einspeisung ")</f>
        <v>friendly_name=stromzaehler_haushaltsstrom_einspeisung </v>
      </c>
      <c r="D9" s="2" t="str">
        <f aca="false">IF(C9="","","value="&amp;Zählerstände!L15&amp;" ")</f>
        <v>value=10160 </v>
      </c>
      <c r="E9" s="2" t="n">
        <f aca="false">IF(C9="","",(Zählerstände!B15 - 25569) * 86400)</f>
        <v>1712620800</v>
      </c>
    </row>
    <row r="10" customFormat="false" ht="13.8" hidden="false" customHeight="false" outlineLevel="0" collapsed="false">
      <c r="A10" s="2" t="str">
        <f aca="false">IF(Zählerstände!B16="","","kWh,")</f>
        <v>kWh,</v>
      </c>
      <c r="B10" s="2" t="str">
        <f aca="false">IF(A10="","","electric_meter="&amp;Zählerstände!$G$3&amp;"_2_8_0,")</f>
        <v>electric_meter=1emh12345678901_2_8_0,</v>
      </c>
      <c r="C10" s="2" t="str">
        <f aca="false">IF(B10="","","friendly_name=stromzaehler_haushaltsstrom_einspeisung ")</f>
        <v>friendly_name=stromzaehler_haushaltsstrom_einspeisung </v>
      </c>
      <c r="D10" s="2" t="str">
        <f aca="false">IF(C10="","","value="&amp;Zählerstände!L16&amp;" ")</f>
        <v>value=10180 </v>
      </c>
      <c r="E10" s="2" t="n">
        <f aca="false">IF(C10="","",(Zählerstände!B16 - 25569) * 86400)</f>
        <v>1712707200</v>
      </c>
    </row>
    <row r="11" customFormat="false" ht="13.8" hidden="false" customHeight="false" outlineLevel="0" collapsed="false">
      <c r="A11" s="2" t="str">
        <f aca="false">IF(Zählerstände!B17="","","kWh,")</f>
        <v>kWh,</v>
      </c>
      <c r="B11" s="2" t="str">
        <f aca="false">IF(A11="","","electric_meter="&amp;Zählerstände!$G$3&amp;"_2_8_0,")</f>
        <v>electric_meter=1emh12345678901_2_8_0,</v>
      </c>
      <c r="C11" s="2" t="str">
        <f aca="false">IF(B11="","","friendly_name=stromzaehler_haushaltsstrom_einspeisung ")</f>
        <v>friendly_name=stromzaehler_haushaltsstrom_einspeisung </v>
      </c>
      <c r="D11" s="2" t="str">
        <f aca="false">IF(C11="","","value="&amp;Zählerstände!L17&amp;" ")</f>
        <v>value=10200 </v>
      </c>
      <c r="E11" s="2" t="n">
        <f aca="false">IF(C11="","",(Zählerstände!B17 - 25569) * 86400)</f>
        <v>1712793600</v>
      </c>
    </row>
    <row r="12" customFormat="false" ht="13.8" hidden="false" customHeight="false" outlineLevel="0" collapsed="false">
      <c r="A12" s="2" t="str">
        <f aca="false">IF(Zählerstände!B18="","","kWh")</f>
        <v/>
      </c>
    </row>
    <row r="13" customFormat="false" ht="13.8" hidden="false" customHeight="false" outlineLevel="0" collapsed="false">
      <c r="A13" s="2" t="str">
        <f aca="false">IF(Zählerstände!B19="","","kWh")</f>
        <v/>
      </c>
    </row>
    <row r="14" customFormat="false" ht="13.8" hidden="false" customHeight="false" outlineLevel="0" collapsed="false">
      <c r="A14" s="2" t="str">
        <f aca="false">IF(Zählerstände!B20="","","kWh")</f>
        <v/>
      </c>
    </row>
    <row r="15" customFormat="false" ht="13.8" hidden="false" customHeight="false" outlineLevel="0" collapsed="false">
      <c r="A15" s="2" t="str">
        <f aca="false">IF(Zählerstände!B21="","","kWh")</f>
        <v/>
      </c>
    </row>
    <row r="16" customFormat="false" ht="13.8" hidden="false" customHeight="false" outlineLevel="0" collapsed="false">
      <c r="A16" s="2" t="str">
        <f aca="false">IF(Zählerstände!B22="","","kWh")</f>
        <v/>
      </c>
    </row>
    <row r="17" customFormat="false" ht="13.8" hidden="false" customHeight="false" outlineLevel="0" collapsed="false">
      <c r="A17" s="2" t="str">
        <f aca="false">IF(Zählerstände!B23="","","kWh")</f>
        <v/>
      </c>
    </row>
    <row r="18" customFormat="false" ht="13.8" hidden="false" customHeight="false" outlineLevel="0" collapsed="false">
      <c r="A18" s="2" t="str">
        <f aca="false">IF(Zählerstände!B24="","","kWh")</f>
        <v/>
      </c>
    </row>
    <row r="19" customFormat="false" ht="13.8" hidden="false" customHeight="false" outlineLevel="0" collapsed="false">
      <c r="A19" s="2" t="str">
        <f aca="false">IF(Zählerstände!B25="","","kWh")</f>
        <v/>
      </c>
    </row>
    <row r="20" customFormat="false" ht="13.8" hidden="false" customHeight="false" outlineLevel="0" collapsed="false">
      <c r="A20" s="2" t="str">
        <f aca="false">IF(Zählerstände!B26="","","kWh")</f>
        <v/>
      </c>
    </row>
    <row r="21" customFormat="false" ht="13.8" hidden="false" customHeight="false" outlineLevel="0" collapsed="false">
      <c r="A21" s="2" t="str">
        <f aca="false">IF(Zählerstände!B27="","","kWh")</f>
        <v/>
      </c>
    </row>
    <row r="22" customFormat="false" ht="13.8" hidden="false" customHeight="false" outlineLevel="0" collapsed="false">
      <c r="A22" s="2" t="str">
        <f aca="false">IF(Zählerstände!B28="","","kWh")</f>
        <v/>
      </c>
    </row>
    <row r="23" customFormat="false" ht="13.8" hidden="false" customHeight="false" outlineLevel="0" collapsed="false">
      <c r="A23" s="2" t="str">
        <f aca="false">IF(Zählerstände!B29="","","kWh")</f>
        <v/>
      </c>
    </row>
    <row r="24" customFormat="false" ht="13.8" hidden="false" customHeight="false" outlineLevel="0" collapsed="false">
      <c r="A24" s="2" t="str">
        <f aca="false">IF(Zählerstände!B30="","","kWh")</f>
        <v/>
      </c>
    </row>
    <row r="25" customFormat="false" ht="13.8" hidden="false" customHeight="false" outlineLevel="0" collapsed="false">
      <c r="A25" s="2" t="str">
        <f aca="false">IF(Zählerstände!B31="","","kWh")</f>
        <v/>
      </c>
    </row>
    <row r="26" customFormat="false" ht="13.8" hidden="false" customHeight="false" outlineLevel="0" collapsed="false">
      <c r="A26" s="2" t="str">
        <f aca="false">IF(Zählerstände!B32="","","kWh")</f>
        <v/>
      </c>
    </row>
    <row r="27" customFormat="false" ht="13.8" hidden="false" customHeight="false" outlineLevel="0" collapsed="false">
      <c r="A27" s="2" t="str">
        <f aca="false">IF(Zählerstände!B33="","","kWh")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9" activeCellId="0" sqref="D9"/>
    </sheetView>
  </sheetViews>
  <sheetFormatPr defaultColWidth="11.53515625" defaultRowHeight="12.8" zeroHeight="false" outlineLevelRow="0" outlineLevelCol="0"/>
  <cols>
    <col collapsed="false" customWidth="true" hidden="false" outlineLevel="0" max="2" min="2" style="2" width="38.63"/>
    <col collapsed="false" customWidth="true" hidden="false" outlineLevel="0" max="3" min="3" style="2" width="57.25"/>
    <col collapsed="false" customWidth="true" hidden="false" outlineLevel="0" max="4" min="4" style="2" width="22.23"/>
  </cols>
  <sheetData>
    <row r="1" customFormat="false" ht="13.8" hidden="false" customHeight="false" outlineLevel="0" collapsed="false">
      <c r="A1" s="2" t="str">
        <f aca="false">IF(Zählerstände!B7="","","EUR,")</f>
        <v>EUR,</v>
      </c>
      <c r="B1" s="2" t="str">
        <f aca="false">IF(A1="","","electric_meter="&amp;Zählerstände!$G$3&amp;"_2_8_0,")</f>
        <v>electric_meter=1emh12345678901_2_8_0,</v>
      </c>
      <c r="C1" s="2" t="str">
        <f aca="false">IF(B1="","","friendly_name=stromzaehler_einspeisung_einnahmen_pro_tag ")</f>
        <v>friendly_name=stromzaehler_einspeisung_einnahmen_pro_tag </v>
      </c>
      <c r="D1" s="31" t="str">
        <f aca="false">IF(C1="","",IF(Zählerstände!K7="","value=0 ","state="&amp;SUBSTITUTE(TRUNC(Zählerstände!P7,3),",",".")&amp;" "))</f>
        <v>value=0 </v>
      </c>
      <c r="E1" s="2" t="n">
        <f aca="false">IF(C1="","",(Zählerstände!B7 - 25569) * 86400)</f>
        <v>1711929600</v>
      </c>
    </row>
    <row r="2" customFormat="false" ht="13.8" hidden="false" customHeight="false" outlineLevel="0" collapsed="false">
      <c r="A2" s="2" t="str">
        <f aca="false">IF(Zählerstände!B8="","","EUR,")</f>
        <v>EUR,</v>
      </c>
      <c r="B2" s="2" t="str">
        <f aca="false">IF(A2="","","electric_meter="&amp;Zählerstände!$G$3&amp;"_2_8_0,")</f>
        <v>electric_meter=1emh12345678901_2_8_0,</v>
      </c>
      <c r="C2" s="2" t="str">
        <f aca="false">IF(B2="","","friendly_name=stromzaehler_einspeisung_einnahmen_pro_tag ")</f>
        <v>friendly_name=stromzaehler_einspeisung_einnahmen_pro_tag </v>
      </c>
      <c r="D2" s="31" t="str">
        <f aca="false">IF(C2="","",IF(Zählerstände!K8="","value=0 ","state="&amp;SUBSTITUTE(TRUNC(Zählerstände!P8,3),",",".")&amp;" "))</f>
        <v>state=1.12 </v>
      </c>
      <c r="E2" s="2" t="n">
        <f aca="false">IF(C2="","",(Zählerstände!B8 - 25569) * 86400)</f>
        <v>1712016000</v>
      </c>
    </row>
    <row r="3" customFormat="false" ht="13.8" hidden="false" customHeight="false" outlineLevel="0" collapsed="false">
      <c r="A3" s="2" t="str">
        <f aca="false">IF(Zählerstände!B9="","","EUR,")</f>
        <v>EUR,</v>
      </c>
      <c r="B3" s="2" t="str">
        <f aca="false">IF(A3="","","electric_meter="&amp;Zählerstände!$G$3&amp;"_2_8_0,")</f>
        <v>electric_meter=1emh12345678901_2_8_0,</v>
      </c>
      <c r="C3" s="2" t="str">
        <f aca="false">IF(B3="","","friendly_name=stromzaehler_einspeisung_einnahmen_pro_tag ")</f>
        <v>friendly_name=stromzaehler_einspeisung_einnahmen_pro_tag </v>
      </c>
      <c r="D3" s="31" t="str">
        <f aca="false">IF(C3="","",IF(Zählerstände!K9="","value=0 ","state="&amp;SUBSTITUTE(TRUNC(Zählerstände!P9,3),",",".")&amp;" "))</f>
        <v>state=1.12 </v>
      </c>
      <c r="E3" s="2" t="n">
        <f aca="false">IF(C3="","",(Zählerstände!B9 - 25569) * 86400)</f>
        <v>1712102400</v>
      </c>
    </row>
    <row r="4" customFormat="false" ht="13.8" hidden="false" customHeight="false" outlineLevel="0" collapsed="false">
      <c r="A4" s="2" t="str">
        <f aca="false">IF(Zählerstände!B10="","","EUR,")</f>
        <v>EUR,</v>
      </c>
      <c r="B4" s="2" t="str">
        <f aca="false">IF(A4="","","electric_meter="&amp;Zählerstände!$G$3&amp;"_2_8_0,")</f>
        <v>electric_meter=1emh12345678901_2_8_0,</v>
      </c>
      <c r="C4" s="2" t="str">
        <f aca="false">IF(B4="","","friendly_name=stromzaehler_einspeisung_einnahmen_pro_tag ")</f>
        <v>friendly_name=stromzaehler_einspeisung_einnahmen_pro_tag </v>
      </c>
      <c r="D4" s="31" t="str">
        <f aca="false">IF(C4="","",IF(Zählerstände!K10="","value=0 ","state="&amp;SUBSTITUTE(TRUNC(Zählerstände!P10,3),",",".")&amp;" "))</f>
        <v>state=1.12 </v>
      </c>
      <c r="E4" s="2" t="n">
        <f aca="false">IF(C4="","",(Zählerstände!B10 - 25569) * 86400)</f>
        <v>1712188800</v>
      </c>
    </row>
    <row r="5" customFormat="false" ht="13.8" hidden="false" customHeight="false" outlineLevel="0" collapsed="false">
      <c r="A5" s="2" t="str">
        <f aca="false">IF(Zählerstände!B11="","","EUR,")</f>
        <v>EUR,</v>
      </c>
      <c r="B5" s="2" t="str">
        <f aca="false">IF(A5="","","electric_meter="&amp;Zählerstände!$G$3&amp;"_2_8_0,")</f>
        <v>electric_meter=1emh12345678901_2_8_0,</v>
      </c>
      <c r="C5" s="2" t="str">
        <f aca="false">IF(B5="","","friendly_name=stromzaehler_einspeisung_einnahmen_pro_tag ")</f>
        <v>friendly_name=stromzaehler_einspeisung_einnahmen_pro_tag </v>
      </c>
      <c r="D5" s="31" t="str">
        <f aca="false">IF(C5="","",IF(Zählerstände!K11="","value=0 ","state="&amp;SUBSTITUTE(TRUNC(Zählerstände!P11,3),",",".")&amp;" "))</f>
        <v>state=1.12 </v>
      </c>
      <c r="E5" s="2" t="n">
        <f aca="false">IF(C5="","",(Zählerstände!B11 - 25569) * 86400)</f>
        <v>1712275200</v>
      </c>
    </row>
    <row r="6" customFormat="false" ht="13.8" hidden="false" customHeight="false" outlineLevel="0" collapsed="false">
      <c r="A6" s="2" t="str">
        <f aca="false">IF(Zählerstände!B12="","","EUR,")</f>
        <v>EUR,</v>
      </c>
      <c r="B6" s="2" t="str">
        <f aca="false">IF(A6="","","electric_meter="&amp;Zählerstände!$G$3&amp;"_2_8_0,")</f>
        <v>electric_meter=1emh12345678901_2_8_0,</v>
      </c>
      <c r="C6" s="2" t="str">
        <f aca="false">IF(B6="","","friendly_name=stromzaehler_einspeisung_einnahmen_pro_tag ")</f>
        <v>friendly_name=stromzaehler_einspeisung_einnahmen_pro_tag </v>
      </c>
      <c r="D6" s="31" t="str">
        <f aca="false">IF(C6="","",IF(Zählerstände!K12="","value=0 ","state="&amp;SUBSTITUTE(TRUNC(Zählerstände!P12,3),",",".")&amp;" "))</f>
        <v>state=1.12 </v>
      </c>
      <c r="E6" s="2" t="n">
        <f aca="false">IF(C6="","",(Zählerstände!B12 - 25569) * 86400)</f>
        <v>1712361600</v>
      </c>
    </row>
    <row r="7" customFormat="false" ht="13.8" hidden="false" customHeight="false" outlineLevel="0" collapsed="false">
      <c r="A7" s="2" t="str">
        <f aca="false">IF(Zählerstände!B13="","","EUR,")</f>
        <v>EUR,</v>
      </c>
      <c r="B7" s="2" t="str">
        <f aca="false">IF(A7="","","electric_meter="&amp;Zählerstände!$G$3&amp;"_2_8_0,")</f>
        <v>electric_meter=1emh12345678901_2_8_0,</v>
      </c>
      <c r="C7" s="2" t="str">
        <f aca="false">IF(B7="","","friendly_name=stromzaehler_einspeisung_einnahmen_pro_tag ")</f>
        <v>friendly_name=stromzaehler_einspeisung_einnahmen_pro_tag </v>
      </c>
      <c r="D7" s="31" t="str">
        <f aca="false">IF(C7="","",IF(Zählerstände!K13="","value=0 ","state="&amp;SUBSTITUTE(TRUNC(Zählerstände!P13,3),",",".")&amp;" "))</f>
        <v>state=1.12 </v>
      </c>
      <c r="E7" s="2" t="n">
        <f aca="false">IF(C7="","",(Zählerstände!B13 - 25569) * 86400)</f>
        <v>1712448000</v>
      </c>
    </row>
    <row r="8" customFormat="false" ht="13.8" hidden="false" customHeight="false" outlineLevel="0" collapsed="false">
      <c r="A8" s="2" t="str">
        <f aca="false">IF(Zählerstände!B14="","","EUR,")</f>
        <v>EUR,</v>
      </c>
      <c r="B8" s="2" t="str">
        <f aca="false">IF(A8="","","electric_meter="&amp;Zählerstände!$G$3&amp;"_2_8_0,")</f>
        <v>electric_meter=1emh12345678901_2_8_0,</v>
      </c>
      <c r="C8" s="2" t="str">
        <f aca="false">IF(B8="","","friendly_name=stromzaehler_einspeisung_einnahmen_pro_tag ")</f>
        <v>friendly_name=stromzaehler_einspeisung_einnahmen_pro_tag </v>
      </c>
      <c r="D8" s="31" t="str">
        <f aca="false">IF(C8="","",IF(Zählerstände!K14="","value=0 ","state="&amp;SUBSTITUTE(TRUNC(Zählerstände!P14,3),",",".")&amp;" "))</f>
        <v>state=1.12 </v>
      </c>
      <c r="E8" s="2" t="n">
        <f aca="false">IF(C8="","",(Zählerstände!B14 - 25569) * 86400)</f>
        <v>1712534400</v>
      </c>
    </row>
    <row r="9" customFormat="false" ht="13.8" hidden="false" customHeight="false" outlineLevel="0" collapsed="false">
      <c r="A9" s="2" t="str">
        <f aca="false">IF(Zählerstände!B15="","","EUR,")</f>
        <v>EUR,</v>
      </c>
      <c r="B9" s="2" t="str">
        <f aca="false">IF(A9="","","electric_meter="&amp;Zählerstände!$G$3&amp;"_2_8_0,")</f>
        <v>electric_meter=1emh12345678901_2_8_0,</v>
      </c>
      <c r="C9" s="2" t="str">
        <f aca="false">IF(B9="","","friendly_name=stromzaehler_einspeisung_einnahmen_pro_tag ")</f>
        <v>friendly_name=stromzaehler_einspeisung_einnahmen_pro_tag </v>
      </c>
      <c r="D9" s="31" t="str">
        <f aca="false">IF(C9="","",IF(Zählerstände!K15="","value=0 ","state="&amp;SUBSTITUTE(TRUNC(Zählerstände!P15,3),",",".")&amp;" "))</f>
        <v>state=1.12 </v>
      </c>
      <c r="E9" s="2" t="n">
        <f aca="false">IF(C9="","",(Zählerstände!B15 - 25569) * 86400)</f>
        <v>1712620800</v>
      </c>
    </row>
    <row r="10" customFormat="false" ht="13.8" hidden="false" customHeight="false" outlineLevel="0" collapsed="false">
      <c r="A10" s="2" t="str">
        <f aca="false">IF(Zählerstände!B16="","","EUR,")</f>
        <v>EUR,</v>
      </c>
      <c r="B10" s="2" t="str">
        <f aca="false">IF(A10="","","electric_meter="&amp;Zählerstände!$G$3&amp;"_2_8_0,")</f>
        <v>electric_meter=1emh12345678901_2_8_0,</v>
      </c>
      <c r="C10" s="2" t="str">
        <f aca="false">IF(B10="","","friendly_name=stromzaehler_einspeisung_einnahmen_pro_tag ")</f>
        <v>friendly_name=stromzaehler_einspeisung_einnahmen_pro_tag </v>
      </c>
      <c r="D10" s="31" t="str">
        <f aca="false">IF(C10="","",IF(Zählerstände!K16="","value=0 ","state="&amp;SUBSTITUTE(TRUNC(Zählerstände!P16,3),",",".")&amp;" "))</f>
        <v>state=1.12 </v>
      </c>
      <c r="E10" s="2" t="n">
        <f aca="false">IF(C10="","",(Zählerstände!B16 - 25569) * 86400)</f>
        <v>1712707200</v>
      </c>
    </row>
    <row r="11" customFormat="false" ht="13.8" hidden="false" customHeight="false" outlineLevel="0" collapsed="false">
      <c r="A11" s="2" t="str">
        <f aca="false">IF(Zählerstände!B17="","","EUR,")</f>
        <v>EUR,</v>
      </c>
      <c r="B11" s="2" t="str">
        <f aca="false">IF(A11="","","electric_meter="&amp;Zählerstände!$G$3&amp;"_2_8_0,")</f>
        <v>electric_meter=1emh12345678901_2_8_0,</v>
      </c>
      <c r="C11" s="2" t="str">
        <f aca="false">IF(B11="","","friendly_name=stromzaehler_einspeisung_einnahmen_pro_tag ")</f>
        <v>friendly_name=stromzaehler_einspeisung_einnahmen_pro_tag </v>
      </c>
      <c r="D11" s="31" t="str">
        <f aca="false">IF(C11="","",IF(Zählerstände!K17="","value=0 ","state="&amp;SUBSTITUTE(TRUNC(Zählerstände!P17,3),",",".")&amp;" "))</f>
        <v>state=1.12 </v>
      </c>
      <c r="E11" s="2" t="n">
        <f aca="false">IF(C11="","",(Zählerstände!B17 - 25569) * 86400)</f>
        <v>1712793600</v>
      </c>
    </row>
    <row r="12" customFormat="false" ht="13.8" hidden="false" customHeight="false" outlineLevel="0" collapsed="false">
      <c r="A12" s="2" t="str">
        <f aca="false">IF(Zählerstände!B18="","","kWh")</f>
        <v/>
      </c>
    </row>
    <row r="13" customFormat="false" ht="13.8" hidden="false" customHeight="false" outlineLevel="0" collapsed="false">
      <c r="A13" s="2" t="str">
        <f aca="false">IF(Zählerstände!B19="","","kWh")</f>
        <v/>
      </c>
    </row>
    <row r="14" customFormat="false" ht="13.8" hidden="false" customHeight="false" outlineLevel="0" collapsed="false">
      <c r="A14" s="2" t="str">
        <f aca="false">IF(Zählerstände!B20="","","kWh")</f>
        <v/>
      </c>
    </row>
    <row r="15" customFormat="false" ht="13.8" hidden="false" customHeight="false" outlineLevel="0" collapsed="false">
      <c r="A15" s="2" t="str">
        <f aca="false">IF(Zählerstände!B21="","","kWh")</f>
        <v/>
      </c>
    </row>
    <row r="16" customFormat="false" ht="13.8" hidden="false" customHeight="false" outlineLevel="0" collapsed="false">
      <c r="A16" s="2" t="str">
        <f aca="false">IF(Zählerstände!B22="","","kWh")</f>
        <v/>
      </c>
    </row>
    <row r="17" customFormat="false" ht="13.8" hidden="false" customHeight="false" outlineLevel="0" collapsed="false">
      <c r="A17" s="2" t="str">
        <f aca="false">IF(Zählerstände!B23="","","kWh")</f>
        <v/>
      </c>
    </row>
    <row r="18" customFormat="false" ht="13.8" hidden="false" customHeight="false" outlineLevel="0" collapsed="false">
      <c r="A18" s="2" t="str">
        <f aca="false">IF(Zählerstände!B24="","","kWh")</f>
        <v/>
      </c>
    </row>
    <row r="19" customFormat="false" ht="13.8" hidden="false" customHeight="false" outlineLevel="0" collapsed="false">
      <c r="A19" s="2" t="str">
        <f aca="false">IF(Zählerstände!B25="","","kWh")</f>
        <v/>
      </c>
    </row>
    <row r="20" customFormat="false" ht="13.8" hidden="false" customHeight="false" outlineLevel="0" collapsed="false">
      <c r="A20" s="2" t="str">
        <f aca="false">IF(Zählerstände!B26="","","kWh")</f>
        <v/>
      </c>
    </row>
    <row r="21" customFormat="false" ht="13.8" hidden="false" customHeight="false" outlineLevel="0" collapsed="false">
      <c r="A21" s="2" t="str">
        <f aca="false">IF(Zählerstände!B27="","","kWh")</f>
        <v/>
      </c>
    </row>
    <row r="22" customFormat="false" ht="13.8" hidden="false" customHeight="false" outlineLevel="0" collapsed="false">
      <c r="A22" s="2" t="str">
        <f aca="false">IF(Zählerstände!B28="","","kWh")</f>
        <v/>
      </c>
    </row>
    <row r="23" customFormat="false" ht="13.8" hidden="false" customHeight="false" outlineLevel="0" collapsed="false">
      <c r="A23" s="2" t="str">
        <f aca="false">IF(Zählerstände!B29="","","kWh")</f>
        <v/>
      </c>
    </row>
    <row r="24" customFormat="false" ht="13.8" hidden="false" customHeight="false" outlineLevel="0" collapsed="false">
      <c r="A24" s="2" t="str">
        <f aca="false">IF(Zählerstände!B30="","","kWh")</f>
        <v/>
      </c>
    </row>
    <row r="25" customFormat="false" ht="13.8" hidden="false" customHeight="false" outlineLevel="0" collapsed="false">
      <c r="A25" s="2" t="str">
        <f aca="false">IF(Zählerstände!B31="","","kWh")</f>
        <v/>
      </c>
    </row>
    <row r="26" customFormat="false" ht="13.8" hidden="false" customHeight="false" outlineLevel="0" collapsed="false">
      <c r="A26" s="2" t="str">
        <f aca="false">IF(Zählerstände!B32="","","kWh")</f>
        <v/>
      </c>
    </row>
    <row r="27" customFormat="false" ht="13.8" hidden="false" customHeight="false" outlineLevel="0" collapsed="false">
      <c r="A27" s="2" t="str">
        <f aca="false">IF(Zählerstände!B33="","","kWh")</f>
        <v/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1348</TotalTime>
  <Application>LibreOffice/7.6.6.3$MacOSX_AARCH64 LibreOffice_project/d97b2716a9a4a2ce1391dee1765565ea469b0ae7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2015-10-18T05:20:35Z</dcterms:created>
  <dc:creator>stefan</dc:creator>
  <dc:description>strobelstefan.de</dc:description>
  <dc:language>de-DE</dc:language>
  <cp:lastModifiedBy/>
  <dcterms:modified xsi:type="dcterms:W3CDTF">2024-04-25T18:36:22Z</dcterms:modified>
  <cp:revision>671</cp:revision>
  <dc:subject>InfluxDB - csv-Import - strobelstefan.de</dc:subject>
  <dc:title>InfluxDB - csv-Import - strobelstefan.de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